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HLBUDA\Community Investment\I DRIVE FHLBUDA\UDAs\Production\25045_RMS - NAHASDA and NMTC\"/>
    </mc:Choice>
  </mc:AlternateContent>
  <workbookProtection workbookPassword="C9A3" lockStructure="1"/>
  <bookViews>
    <workbookView xWindow="0" yWindow="0" windowWidth="9450" windowHeight="2865" tabRatio="805" firstSheet="3" activeTab="3"/>
  </bookViews>
  <sheets>
    <sheet name="EUC Documentation" sheetId="28" state="hidden" r:id="rId1"/>
    <sheet name="Change Management Control" sheetId="29" state="hidden" r:id="rId2"/>
    <sheet name="Output Control" sheetId="30" state="hidden" r:id="rId3"/>
    <sheet name="IncomeTargeting-R" sheetId="1" r:id="rId4"/>
    <sheet name="States" sheetId="24" state="hidden" r:id="rId5"/>
  </sheets>
  <definedNames>
    <definedName name="_xlnm._FilterDatabase" localSheetId="4" hidden="1">States!$F$2:$H$4773</definedName>
    <definedName name="AMIs">#REF!</definedName>
    <definedName name="Guideline">States!$T$3:$T$4</definedName>
    <definedName name="Incomes">#REF!</definedName>
    <definedName name="StateOptionsInDistrict">States!$M$3:$M$4</definedName>
    <definedName name="StateOptionsMidwest">States!$O$3:$O$8</definedName>
    <definedName name="StateOptionsSouthEast">States!$P$3:$P$7</definedName>
    <definedName name="StateOptionsWest">States!$N$3:$N$8</definedName>
    <definedName name="States">States!$A$2:$C$57</definedName>
    <definedName name="Status">'IncomeTargeting-R'!$AD$8:$AD$11</definedName>
    <definedName name="Targeting">'IncomeTargeting-R'!$AE$7:$AE$11</definedName>
    <definedName name="YearList">States!$K$3:$K$26</definedName>
  </definedNames>
  <calcPr calcId="152511"/>
</workbook>
</file>

<file path=xl/calcChain.xml><?xml version="1.0" encoding="utf-8"?>
<calcChain xmlns="http://schemas.openxmlformats.org/spreadsheetml/2006/main">
  <c r="L36" i="1" l="1"/>
  <c r="L32" i="1" l="1"/>
  <c r="L35" i="1" l="1"/>
  <c r="O34" i="1"/>
  <c r="L34" i="1"/>
  <c r="O33" i="1"/>
  <c r="L33" i="1"/>
  <c r="P65" i="1" l="1"/>
  <c r="P340" i="1" l="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64"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63" i="1"/>
  <c r="AG15" i="1"/>
  <c r="L59" i="1"/>
  <c r="AB16" i="1" l="1"/>
  <c r="D37" i="1" l="1"/>
  <c r="D39" i="1" s="1"/>
  <c r="AC11" i="1" l="1"/>
  <c r="AC12" i="1" s="1"/>
  <c r="AC14" i="1"/>
  <c r="L292" i="1" l="1"/>
  <c r="L296" i="1"/>
  <c r="L300" i="1"/>
  <c r="L304" i="1"/>
  <c r="L308" i="1"/>
  <c r="L312" i="1"/>
  <c r="L316" i="1"/>
  <c r="L320" i="1"/>
  <c r="L324" i="1"/>
  <c r="L328" i="1"/>
  <c r="L332" i="1"/>
  <c r="L336" i="1"/>
  <c r="L340" i="1"/>
  <c r="L237" i="1"/>
  <c r="L241" i="1"/>
  <c r="L245" i="1"/>
  <c r="L249" i="1"/>
  <c r="L253" i="1"/>
  <c r="L257" i="1"/>
  <c r="L261" i="1"/>
  <c r="L265" i="1"/>
  <c r="L269" i="1"/>
  <c r="L273" i="1"/>
  <c r="L277" i="1"/>
  <c r="L281" i="1"/>
  <c r="L182" i="1"/>
  <c r="L186" i="1"/>
  <c r="L190" i="1"/>
  <c r="L194" i="1"/>
  <c r="L198" i="1"/>
  <c r="L202" i="1"/>
  <c r="L206" i="1"/>
  <c r="L210" i="1"/>
  <c r="L214" i="1"/>
  <c r="L218" i="1"/>
  <c r="L222" i="1"/>
  <c r="L226" i="1"/>
  <c r="L122" i="1"/>
  <c r="L126" i="1"/>
  <c r="L130" i="1"/>
  <c r="L134" i="1"/>
  <c r="L138" i="1"/>
  <c r="L142" i="1"/>
  <c r="L146" i="1"/>
  <c r="L150" i="1"/>
  <c r="L154" i="1"/>
  <c r="L158" i="1"/>
  <c r="L162" i="1"/>
  <c r="L166" i="1"/>
  <c r="L99" i="1"/>
  <c r="L111" i="1"/>
  <c r="L293" i="1"/>
  <c r="L297" i="1"/>
  <c r="L301" i="1"/>
  <c r="L305" i="1"/>
  <c r="L309" i="1"/>
  <c r="L313" i="1"/>
  <c r="L317" i="1"/>
  <c r="L321" i="1"/>
  <c r="L325" i="1"/>
  <c r="L329" i="1"/>
  <c r="L333" i="1"/>
  <c r="L337" i="1"/>
  <c r="L238" i="1"/>
  <c r="L242" i="1"/>
  <c r="L294" i="1"/>
  <c r="L298" i="1"/>
  <c r="L302" i="1"/>
  <c r="L306" i="1"/>
  <c r="L310" i="1"/>
  <c r="L314" i="1"/>
  <c r="L318" i="1"/>
  <c r="L322" i="1"/>
  <c r="L326" i="1"/>
  <c r="L330" i="1"/>
  <c r="L334" i="1"/>
  <c r="L338" i="1"/>
  <c r="L239" i="1"/>
  <c r="L243" i="1"/>
  <c r="L247" i="1"/>
  <c r="L251" i="1"/>
  <c r="L255" i="1"/>
  <c r="L259" i="1"/>
  <c r="L263" i="1"/>
  <c r="L267" i="1"/>
  <c r="L271" i="1"/>
  <c r="L275" i="1"/>
  <c r="L279" i="1"/>
  <c r="L283" i="1"/>
  <c r="L184" i="1"/>
  <c r="L188" i="1"/>
  <c r="L192" i="1"/>
  <c r="L196" i="1"/>
  <c r="L200" i="1"/>
  <c r="L204" i="1"/>
  <c r="L208" i="1"/>
  <c r="L212" i="1"/>
  <c r="L216" i="1"/>
  <c r="L220" i="1"/>
  <c r="L224" i="1"/>
  <c r="L124" i="1"/>
  <c r="L128" i="1"/>
  <c r="L132" i="1"/>
  <c r="L136" i="1"/>
  <c r="L140" i="1"/>
  <c r="L144" i="1"/>
  <c r="L148" i="1"/>
  <c r="L152" i="1"/>
  <c r="L156" i="1"/>
  <c r="L160" i="1"/>
  <c r="L164" i="1"/>
  <c r="L168" i="1"/>
  <c r="L93" i="1"/>
  <c r="L105" i="1"/>
  <c r="L295" i="1"/>
  <c r="L299" i="1"/>
  <c r="L303" i="1"/>
  <c r="L307" i="1"/>
  <c r="L311" i="1"/>
  <c r="L315" i="1"/>
  <c r="L319" i="1"/>
  <c r="L323" i="1"/>
  <c r="L327" i="1"/>
  <c r="L331" i="1"/>
  <c r="L335" i="1"/>
  <c r="L339" i="1"/>
  <c r="L236" i="1"/>
  <c r="L240" i="1"/>
  <c r="L244" i="1"/>
  <c r="L248" i="1"/>
  <c r="L252" i="1"/>
  <c r="L256" i="1"/>
  <c r="L260" i="1"/>
  <c r="L264" i="1"/>
  <c r="L268" i="1"/>
  <c r="L272" i="1"/>
  <c r="L276" i="1"/>
  <c r="L280" i="1"/>
  <c r="L246" i="1"/>
  <c r="L262" i="1"/>
  <c r="L278" i="1"/>
  <c r="L183" i="1"/>
  <c r="L191" i="1"/>
  <c r="L199" i="1"/>
  <c r="L207" i="1"/>
  <c r="L215" i="1"/>
  <c r="L223" i="1"/>
  <c r="L123" i="1"/>
  <c r="L131" i="1"/>
  <c r="L139" i="1"/>
  <c r="L147" i="1"/>
  <c r="L155" i="1"/>
  <c r="L163" i="1"/>
  <c r="L250" i="1"/>
  <c r="L266" i="1"/>
  <c r="L185" i="1"/>
  <c r="L201" i="1"/>
  <c r="L209" i="1"/>
  <c r="L225" i="1"/>
  <c r="L133" i="1"/>
  <c r="L157" i="1"/>
  <c r="L254" i="1"/>
  <c r="L270" i="1"/>
  <c r="L179" i="1"/>
  <c r="L187" i="1"/>
  <c r="L195" i="1"/>
  <c r="L203" i="1"/>
  <c r="L211" i="1"/>
  <c r="L219" i="1"/>
  <c r="L169" i="1"/>
  <c r="L127" i="1"/>
  <c r="L135" i="1"/>
  <c r="L143" i="1"/>
  <c r="L151" i="1"/>
  <c r="L159" i="1"/>
  <c r="L167" i="1"/>
  <c r="L96" i="1"/>
  <c r="L112" i="1"/>
  <c r="L258" i="1"/>
  <c r="L274" i="1"/>
  <c r="L189" i="1"/>
  <c r="L197" i="1"/>
  <c r="L205" i="1"/>
  <c r="L213" i="1"/>
  <c r="L221" i="1"/>
  <c r="L129" i="1"/>
  <c r="L137" i="1"/>
  <c r="L145" i="1"/>
  <c r="L153" i="1"/>
  <c r="L161" i="1"/>
  <c r="L282" i="1"/>
  <c r="L193" i="1"/>
  <c r="L217" i="1"/>
  <c r="L125" i="1"/>
  <c r="L141" i="1"/>
  <c r="L149" i="1"/>
  <c r="L165" i="1"/>
  <c r="L102" i="1"/>
  <c r="C46" i="1"/>
  <c r="C45" i="1"/>
  <c r="C44" i="1"/>
  <c r="C43" i="1"/>
  <c r="C42" i="1"/>
  <c r="C41" i="1"/>
  <c r="AC28" i="1"/>
  <c r="AC27" i="1"/>
  <c r="U15" i="24" l="1"/>
  <c r="T15" i="24"/>
  <c r="S15" i="24"/>
  <c r="R15" i="24"/>
  <c r="A287" i="1"/>
  <c r="A230" i="1"/>
  <c r="A173" i="1"/>
  <c r="A116" i="1"/>
  <c r="B26" i="1"/>
  <c r="C8" i="1"/>
  <c r="A59" i="1"/>
  <c r="O56" i="1"/>
  <c r="L56" i="1"/>
  <c r="E56" i="1"/>
  <c r="B56" i="1"/>
  <c r="A64" i="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A36" i="1"/>
  <c r="AA37" i="1" s="1"/>
  <c r="E116" i="1"/>
  <c r="D59" i="1"/>
  <c r="M59" i="1"/>
  <c r="L230" i="1"/>
  <c r="K59" i="1"/>
  <c r="C116" i="1"/>
  <c r="O287" i="1"/>
  <c r="L173" i="1"/>
  <c r="O59" i="1"/>
  <c r="F173" i="1"/>
  <c r="M173" i="1"/>
  <c r="M287" i="1"/>
  <c r="J116" i="1"/>
  <c r="R287" i="1"/>
  <c r="B116" i="1"/>
  <c r="L287" i="1"/>
  <c r="C230" i="1"/>
  <c r="K173" i="1"/>
  <c r="J59" i="1"/>
  <c r="D173" i="1"/>
  <c r="P287" i="1"/>
  <c r="D287" i="1"/>
  <c r="R116" i="1"/>
  <c r="J287" i="1"/>
  <c r="N116" i="1"/>
  <c r="F287" i="1"/>
  <c r="P116" i="1"/>
  <c r="L116" i="1"/>
  <c r="B230" i="1"/>
  <c r="R230" i="1"/>
  <c r="Q116" i="1"/>
  <c r="P59" i="1"/>
  <c r="F116" i="1"/>
  <c r="B173" i="1"/>
  <c r="C59" i="1"/>
  <c r="P173" i="1"/>
  <c r="K116" i="1"/>
  <c r="N230" i="1"/>
  <c r="H287" i="1"/>
  <c r="N287" i="1"/>
  <c r="E59" i="1"/>
  <c r="C287" i="1"/>
  <c r="N59" i="1"/>
  <c r="E287" i="1"/>
  <c r="M116" i="1"/>
  <c r="F59" i="1"/>
  <c r="B59" i="1"/>
  <c r="K230" i="1"/>
  <c r="O116" i="1"/>
  <c r="Q287" i="1"/>
  <c r="J230" i="1"/>
  <c r="K287" i="1"/>
  <c r="E173" i="1"/>
  <c r="H59" i="1"/>
  <c r="Q230" i="1"/>
  <c r="M230" i="1"/>
  <c r="C173" i="1"/>
  <c r="H173" i="1"/>
  <c r="R173" i="1"/>
  <c r="H116" i="1"/>
  <c r="H230" i="1"/>
  <c r="N173" i="1"/>
  <c r="E230" i="1"/>
  <c r="P230" i="1"/>
  <c r="AL48" i="1"/>
  <c r="J173" i="1"/>
  <c r="O173" i="1"/>
  <c r="F230" i="1"/>
  <c r="D230" i="1"/>
  <c r="Q173" i="1"/>
  <c r="B287" i="1"/>
  <c r="O230" i="1"/>
  <c r="D116" i="1"/>
  <c r="E33" i="1" l="1"/>
  <c r="E34" i="1"/>
  <c r="F35" i="1"/>
  <c r="AA38" i="1"/>
  <c r="AA39" i="1" s="1"/>
  <c r="D13" i="1"/>
  <c r="AG19" i="1"/>
  <c r="E46" i="1"/>
  <c r="F41" i="1"/>
  <c r="E35" i="1"/>
  <c r="E38" i="1"/>
  <c r="E36" i="1"/>
  <c r="F33" i="1"/>
  <c r="E42" i="1"/>
  <c r="E41" i="1"/>
  <c r="E44" i="1"/>
  <c r="E45" i="1"/>
  <c r="E43" i="1"/>
  <c r="I173" i="1"/>
  <c r="I230" i="1"/>
  <c r="I287" i="1"/>
  <c r="I116" i="1"/>
  <c r="I59" i="1"/>
  <c r="E37" i="1" l="1"/>
  <c r="E39" i="1" s="1"/>
  <c r="F39" i="1" s="1"/>
  <c r="F37" i="1"/>
  <c r="L107" i="1"/>
  <c r="L94" i="1"/>
  <c r="L95" i="1"/>
  <c r="L75" i="1"/>
  <c r="AD62" i="24"/>
  <c r="L77" i="1"/>
  <c r="L181" i="1"/>
  <c r="L87" i="1"/>
  <c r="L104" i="1"/>
  <c r="L121" i="1"/>
  <c r="L98" i="1"/>
  <c r="L84" i="1"/>
  <c r="L177" i="1"/>
  <c r="L291" i="1"/>
  <c r="L91" i="1"/>
  <c r="L106" i="1"/>
  <c r="L88" i="1"/>
  <c r="L68" i="1"/>
  <c r="L89" i="1"/>
  <c r="L108" i="1"/>
  <c r="L100" i="1"/>
  <c r="L80" i="1"/>
  <c r="L72" i="1"/>
  <c r="L64" i="1"/>
  <c r="L82" i="1"/>
  <c r="L71" i="1"/>
  <c r="L103" i="1"/>
  <c r="L67" i="1"/>
  <c r="L90" i="1"/>
  <c r="L92" i="1"/>
  <c r="L180" i="1"/>
  <c r="L110" i="1"/>
  <c r="L97" i="1"/>
  <c r="L81" i="1"/>
  <c r="L101" i="1"/>
  <c r="L65" i="1"/>
  <c r="L85" i="1"/>
  <c r="L73" i="1"/>
  <c r="L235" i="1"/>
  <c r="L70" i="1"/>
  <c r="L109" i="1"/>
  <c r="L234" i="1"/>
  <c r="L69" i="1"/>
  <c r="L76" i="1" l="1"/>
  <c r="L79" i="1"/>
  <c r="L78" i="1"/>
  <c r="L83" i="1"/>
  <c r="L86" i="1"/>
  <c r="L120" i="1"/>
  <c r="L178" i="1"/>
  <c r="L66" i="1"/>
  <c r="L74" i="1"/>
  <c r="L63" i="1"/>
</calcChain>
</file>

<file path=xl/sharedStrings.xml><?xml version="1.0" encoding="utf-8"?>
<sst xmlns="http://schemas.openxmlformats.org/spreadsheetml/2006/main" count="10088" uniqueCount="3864">
  <si>
    <t>Actual $ Monthly Rent Charged</t>
  </si>
  <si>
    <t># of Bedrooms in Unit</t>
  </si>
  <si>
    <t>State</t>
  </si>
  <si>
    <t>N</t>
  </si>
  <si>
    <t>O</t>
  </si>
  <si>
    <t>Fill out the attached sheet.  The lettered definitions below explain what goes in each column on the grid.</t>
  </si>
  <si>
    <t>If project includes multiple addresses, enter street address including unit number on grid.  If single property address, enter full address on page one and unit number on grid.</t>
  </si>
  <si>
    <t>Instructions for Tenant Grid:</t>
  </si>
  <si>
    <t>61-80%</t>
  </si>
  <si>
    <t>Project Address</t>
  </si>
  <si>
    <t>Address/Unit</t>
  </si>
  <si>
    <t>Head of Household Name</t>
  </si>
  <si>
    <t>% of AMI</t>
  </si>
  <si>
    <t>Actual</t>
  </si>
  <si>
    <t>Sponsor Name:</t>
  </si>
  <si>
    <t>A</t>
  </si>
  <si>
    <t>B</t>
  </si>
  <si>
    <t>C</t>
  </si>
  <si>
    <t>D</t>
  </si>
  <si>
    <t>E</t>
  </si>
  <si>
    <t>51-60%</t>
  </si>
  <si>
    <t>H</t>
  </si>
  <si>
    <t>G</t>
  </si>
  <si>
    <t>J</t>
  </si>
  <si>
    <t>I</t>
  </si>
  <si>
    <t>K</t>
  </si>
  <si>
    <t>L</t>
  </si>
  <si>
    <t>M</t>
  </si>
  <si>
    <t>AHP Project No.:</t>
  </si>
  <si>
    <t>State:</t>
  </si>
  <si>
    <t>Total AHP Units</t>
  </si>
  <si>
    <t>&gt;80%</t>
  </si>
  <si>
    <t># of Vacant Units</t>
  </si>
  <si>
    <t>Total # of Units</t>
  </si>
  <si>
    <t>P</t>
  </si>
  <si>
    <t>Q</t>
  </si>
  <si>
    <t>Rental Tenant Income Worksheet</t>
  </si>
  <si>
    <t>F</t>
  </si>
  <si>
    <t>PA</t>
  </si>
  <si>
    <t>SA</t>
  </si>
  <si>
    <t>The number of bedrooms in the unit.  For group homes and 1 person units without a separate bedroom enter 0.</t>
  </si>
  <si>
    <t>Y</t>
  </si>
  <si>
    <t>Homeless Household</t>
  </si>
  <si>
    <t xml:space="preserve">     E - Elderly</t>
  </si>
  <si>
    <t xml:space="preserve">     D - Disabled</t>
  </si>
  <si>
    <t xml:space="preserve">     SA - Persons Recovering from Substance Abuse</t>
  </si>
  <si>
    <t xml:space="preserve">     PA - Persons Recovering from Physical Abuse</t>
  </si>
  <si>
    <t>Tenant's Rent Share</t>
  </si>
  <si>
    <t>Name</t>
  </si>
  <si>
    <t>Name of the head of the household whose name is on the rental agreement.</t>
  </si>
  <si>
    <t>The actual rent per month charged for the unit - should match the current rental agreement.</t>
  </si>
  <si>
    <t>Computes F minus I.  This is the amount of income the occupants were over/under the allowable HUD level at move-in.  The cell is automatically calculated.</t>
  </si>
  <si>
    <t>If the unit receives a rental subsidy, enter the rent amount actually being paid by the tenant.  If the unit is not subsidized, leave blank.</t>
  </si>
  <si>
    <t>This is the % of the yearly tenant rent share divided by the income (based on the # of bedrooms in unit). This checks that the % is less than 30%.  If the unit is not subsidized, the % will be calculated off the full rent amount.   This cell is automatically calculated.</t>
  </si>
  <si>
    <t>Project Name:</t>
  </si>
  <si>
    <t>Special Needs</t>
  </si>
  <si>
    <t>State_Alpha</t>
  </si>
  <si>
    <t>IL</t>
  </si>
  <si>
    <t>AL</t>
  </si>
  <si>
    <t>WI</t>
  </si>
  <si>
    <t>AK</t>
  </si>
  <si>
    <t>AZ</t>
  </si>
  <si>
    <t>AR</t>
  </si>
  <si>
    <t>CA</t>
  </si>
  <si>
    <t>CO</t>
  </si>
  <si>
    <t>CT</t>
  </si>
  <si>
    <t>DE</t>
  </si>
  <si>
    <t>DC</t>
  </si>
  <si>
    <t>FL</t>
  </si>
  <si>
    <t>GA</t>
  </si>
  <si>
    <t>HI</t>
  </si>
  <si>
    <t>ID</t>
  </si>
  <si>
    <t>IN</t>
  </si>
  <si>
    <t>IA</t>
  </si>
  <si>
    <t>KS</t>
  </si>
  <si>
    <t>KY</t>
  </si>
  <si>
    <t>LA</t>
  </si>
  <si>
    <t>ME</t>
  </si>
  <si>
    <t>MD</t>
  </si>
  <si>
    <t>MA</t>
  </si>
  <si>
    <t>MI</t>
  </si>
  <si>
    <t>MN</t>
  </si>
  <si>
    <t>MS</t>
  </si>
  <si>
    <t>MO</t>
  </si>
  <si>
    <t>MT</t>
  </si>
  <si>
    <t>NE</t>
  </si>
  <si>
    <t>NV</t>
  </si>
  <si>
    <t>NH</t>
  </si>
  <si>
    <t>NJ</t>
  </si>
  <si>
    <t>NM</t>
  </si>
  <si>
    <t>NY</t>
  </si>
  <si>
    <t>NC</t>
  </si>
  <si>
    <t>ND</t>
  </si>
  <si>
    <t>OH</t>
  </si>
  <si>
    <t>OK</t>
  </si>
  <si>
    <t>OR</t>
  </si>
  <si>
    <t>RI</t>
  </si>
  <si>
    <t>SC</t>
  </si>
  <si>
    <t>SD</t>
  </si>
  <si>
    <t>TN</t>
  </si>
  <si>
    <t>TX</t>
  </si>
  <si>
    <t>UT</t>
  </si>
  <si>
    <t>VT</t>
  </si>
  <si>
    <t>VA</t>
  </si>
  <si>
    <t>WA</t>
  </si>
  <si>
    <t>WV</t>
  </si>
  <si>
    <t>WY</t>
  </si>
  <si>
    <t>GU</t>
  </si>
  <si>
    <t>PR</t>
  </si>
  <si>
    <t>VI</t>
  </si>
  <si>
    <t>Washington</t>
  </si>
  <si>
    <t>Arkansas</t>
  </si>
  <si>
    <t>Mississippi</t>
  </si>
  <si>
    <t>Nevada</t>
  </si>
  <si>
    <t>Hawaii</t>
  </si>
  <si>
    <t>Idaho</t>
  </si>
  <si>
    <t>Delaware</t>
  </si>
  <si>
    <t>Ohio</t>
  </si>
  <si>
    <t>Iowa</t>
  </si>
  <si>
    <t>Oregon</t>
  </si>
  <si>
    <t>Texas</t>
  </si>
  <si>
    <t>New York</t>
  </si>
  <si>
    <t>Wyoming</t>
  </si>
  <si>
    <t>Oklahoma</t>
  </si>
  <si>
    <t>Indiana</t>
  </si>
  <si>
    <t>Colorado</t>
  </si>
  <si>
    <t>Utah</t>
  </si>
  <si>
    <t>Guam</t>
  </si>
  <si>
    <t>State Name</t>
  </si>
  <si>
    <t>Illinois</t>
  </si>
  <si>
    <t>Wisconsin</t>
  </si>
  <si>
    <t>Alabama</t>
  </si>
  <si>
    <t>Alaska</t>
  </si>
  <si>
    <t>Arizona</t>
  </si>
  <si>
    <t>California</t>
  </si>
  <si>
    <t>Connecticut</t>
  </si>
  <si>
    <t>Washington DC</t>
  </si>
  <si>
    <t>Florida</t>
  </si>
  <si>
    <t>Georgia</t>
  </si>
  <si>
    <t>Kansas</t>
  </si>
  <si>
    <t>Kentucky</t>
  </si>
  <si>
    <t>Louisiana</t>
  </si>
  <si>
    <t>Maine</t>
  </si>
  <si>
    <t>Maryland</t>
  </si>
  <si>
    <t>Massachusetts</t>
  </si>
  <si>
    <t>Michigan</t>
  </si>
  <si>
    <t>Minnesota</t>
  </si>
  <si>
    <t>Missouri</t>
  </si>
  <si>
    <t>Montana</t>
  </si>
  <si>
    <t>Nebraska</t>
  </si>
  <si>
    <t>New Hampshire</t>
  </si>
  <si>
    <t>New Jersey</t>
  </si>
  <si>
    <t>New Mexico</t>
  </si>
  <si>
    <t>North Carolina</t>
  </si>
  <si>
    <t>North Dakota</t>
  </si>
  <si>
    <t>Pennsylvania</t>
  </si>
  <si>
    <t>Rhode Island</t>
  </si>
  <si>
    <t>South Carolina</t>
  </si>
  <si>
    <t>South Dakota</t>
  </si>
  <si>
    <t>Tennesee</t>
  </si>
  <si>
    <t>Vermont</t>
  </si>
  <si>
    <t>Virginia</t>
  </si>
  <si>
    <t>West Virginia</t>
  </si>
  <si>
    <t>Puerto Rico</t>
  </si>
  <si>
    <t>Virgin Islands</t>
  </si>
  <si>
    <t>County</t>
  </si>
  <si>
    <t>StateCode</t>
  </si>
  <si>
    <t>CountyList</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</si>
  <si>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</si>
  <si>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</si>
  <si>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</si>
  <si>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</si>
  <si>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</si>
  <si>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</si>
  <si>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</si>
  <si>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</si>
  <si>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</si>
  <si>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</si>
  <si>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</si>
  <si>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</si>
  <si>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</si>
  <si>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</si>
  <si>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</si>
  <si>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</si>
  <si>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</si>
  <si>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</si>
  <si>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</si>
  <si>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</si>
  <si>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</si>
  <si>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</si>
  <si>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</si>
  <si>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</si>
  <si>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</si>
  <si>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</si>
  <si>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</si>
  <si>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</si>
  <si>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</si>
  <si>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</si>
  <si>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</si>
  <si>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</si>
  <si>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</si>
  <si>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</si>
  <si>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</si>
  <si>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</si>
  <si>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</si>
  <si>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</si>
  <si>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</si>
  <si>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</si>
  <si>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</si>
  <si>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</si>
  <si>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</si>
  <si>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</si>
  <si>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</si>
  <si>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</si>
  <si>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</si>
  <si>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</si>
  <si>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</si>
  <si>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</si>
  <si>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</si>
  <si>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</si>
  <si>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</si>
  <si>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</si>
  <si>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</si>
  <si>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</si>
  <si>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</si>
  <si>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</si>
  <si>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</si>
  <si>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</si>
  <si>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</si>
  <si>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</si>
  <si>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</si>
  <si>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</si>
  <si>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Wilcox</t>
  </si>
  <si>
    <t>Winston</t>
  </si>
  <si>
    <t>Aleutians East Borough</t>
  </si>
  <si>
    <t>Aleutians West Census Area</t>
  </si>
  <si>
    <t>Anchorage Municipality</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</si>
  <si>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</si>
  <si>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</si>
  <si>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</si>
  <si>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</si>
  <si>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</si>
  <si>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</si>
  <si>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</si>
  <si>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</si>
  <si>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</si>
  <si>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</si>
  <si>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</si>
  <si>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Lake and Peninsula Borough</t>
  </si>
  <si>
    <t>Matanuska-Susitna Borough</t>
  </si>
  <si>
    <t>Nome Census Area</t>
  </si>
  <si>
    <t>North Slope Borough</t>
  </si>
  <si>
    <t>Northwest Arctic Borough</t>
  </si>
  <si>
    <t>Petersburg Census Area</t>
  </si>
  <si>
    <t>Prince of Wales-Hyder Census Area</t>
  </si>
  <si>
    <t>Sitka City and Borough</t>
  </si>
  <si>
    <t>Skagway Municipality</t>
  </si>
  <si>
    <t>Southeast Fairbanks Census Area</t>
  </si>
  <si>
    <t>Valdez-Cordova Census Area</t>
  </si>
  <si>
    <t>Wade Hampton Census Area</t>
  </si>
  <si>
    <t>Wrangell City and Borough</t>
  </si>
  <si>
    <t>Yakutat City and Borough</t>
  </si>
  <si>
    <t>Yukon-Koyukuk Census Area</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</si>
  <si>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</si>
  <si>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</si>
  <si>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</si>
  <si>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</si>
  <si>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</si>
  <si>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</si>
  <si>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</si>
  <si>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</si>
  <si>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</si>
  <si>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</si>
  <si>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</si>
  <si>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</si>
  <si>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</si>
  <si>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</si>
  <si>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</si>
  <si>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</si>
  <si>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</si>
  <si>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</si>
  <si>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</si>
  <si>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</si>
  <si>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</si>
  <si>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</si>
  <si>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</si>
  <si>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</si>
  <si>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</si>
  <si>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</si>
  <si>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</si>
  <si>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</si>
  <si>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</si>
  <si>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</si>
  <si>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</si>
  <si>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</si>
  <si>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</si>
  <si>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</si>
  <si>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</si>
  <si>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</si>
  <si>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</si>
  <si>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</si>
  <si>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</si>
  <si>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</si>
  <si>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</si>
  <si>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</si>
  <si>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</si>
  <si>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</si>
  <si>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</si>
  <si>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</si>
  <si>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</si>
  <si>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</si>
  <si>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</si>
  <si>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</si>
  <si>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</si>
  <si>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</si>
  <si>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</si>
  <si>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</si>
  <si>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</si>
  <si>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</si>
  <si>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</si>
  <si>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</si>
  <si>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</si>
  <si>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</si>
  <si>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</si>
  <si>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</si>
  <si>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</si>
  <si>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</si>
  <si>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</si>
  <si>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</si>
  <si>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</si>
  <si>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</si>
  <si>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</si>
  <si>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</si>
  <si>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</si>
  <si>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</si>
  <si>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</si>
  <si>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</si>
  <si>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</si>
  <si>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</si>
  <si>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</si>
  <si>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</si>
  <si>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</si>
  <si>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</si>
  <si>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</si>
  <si>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</si>
  <si>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</si>
  <si>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</si>
  <si>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</si>
  <si>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</si>
  <si>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</si>
  <si>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</si>
  <si>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</si>
  <si>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</si>
  <si>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</si>
  <si>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</si>
  <si>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</si>
  <si>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</si>
  <si>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</si>
  <si>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</si>
  <si>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</si>
  <si>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</si>
  <si>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</si>
  <si>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</si>
  <si>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</si>
  <si>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</si>
  <si>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</si>
  <si>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</si>
  <si>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</si>
  <si>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</si>
  <si>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</si>
  <si>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</si>
  <si>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</si>
  <si>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</si>
  <si>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</si>
  <si>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</si>
  <si>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</si>
  <si>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</si>
  <si>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</si>
  <si>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</si>
  <si>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</si>
  <si>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</si>
  <si>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</si>
  <si>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</si>
  <si>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</si>
  <si>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</si>
  <si>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</si>
  <si>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</si>
  <si>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</si>
  <si>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</si>
  <si>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</si>
  <si>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</si>
  <si>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</si>
  <si>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</si>
  <si>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</si>
  <si>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</si>
  <si>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</si>
  <si>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</si>
  <si>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</si>
  <si>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</si>
  <si>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</si>
  <si>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</si>
  <si>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</si>
  <si>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</si>
  <si>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</si>
  <si>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</si>
  <si>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</si>
  <si>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</si>
  <si>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</si>
  <si>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</si>
  <si>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</si>
  <si>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</si>
  <si>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</si>
  <si>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</si>
  <si>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</si>
  <si>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</si>
  <si>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</si>
  <si>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</si>
  <si>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</si>
  <si>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</si>
  <si>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</si>
  <si>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</si>
  <si>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</si>
  <si>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</si>
  <si>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</si>
  <si>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</si>
  <si>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</si>
  <si>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</si>
  <si>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</si>
  <si>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</si>
  <si>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</si>
  <si>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</si>
  <si>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</si>
  <si>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</si>
  <si>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</si>
  <si>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</si>
  <si>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</si>
  <si>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</si>
  <si>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</si>
  <si>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</si>
  <si>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</si>
  <si>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</si>
  <si>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</si>
  <si>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</si>
  <si>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Fairfield-Bethel town</t>
  </si>
  <si>
    <t>Fairfield-Bridgeport town</t>
  </si>
  <si>
    <t>Fairfield-Brookfield town</t>
  </si>
  <si>
    <t>Fairfield-Danbury town</t>
  </si>
  <si>
    <t>Fairfield-Darien town</t>
  </si>
  <si>
    <t>Fairfield-Easton town</t>
  </si>
  <si>
    <t>Fairfield-Fairfield town</t>
  </si>
  <si>
    <t>Fairfield-Greenwich town</t>
  </si>
  <si>
    <t>Fairfield-Monroe town</t>
  </si>
  <si>
    <t>Fairfield-New Canaan town</t>
  </si>
  <si>
    <t>Fairfield-New Fairfield town</t>
  </si>
  <si>
    <t>Fairfield-Newtown town</t>
  </si>
  <si>
    <t>Fairfield-Norwalk town</t>
  </si>
  <si>
    <t>Fairfield-Redding town</t>
  </si>
  <si>
    <t>Fairfield-Ridgefield town</t>
  </si>
  <si>
    <t>Fairfield-Shelton town</t>
  </si>
  <si>
    <t>Fairfield-Sherman town</t>
  </si>
  <si>
    <t>Fairfield-Stamford town</t>
  </si>
  <si>
    <t>Fairfield-Stratford town</t>
  </si>
  <si>
    <t>Fairfield-Trumbull town</t>
  </si>
  <si>
    <t>Fairfield-Weston town</t>
  </si>
  <si>
    <t>Fairfield-Westport town</t>
  </si>
  <si>
    <t>Fairfield-Wilton town</t>
  </si>
  <si>
    <t>Hartford-Avon town</t>
  </si>
  <si>
    <t>Hartford-Berlin town</t>
  </si>
  <si>
    <t>Hartford-Bloomfield town</t>
  </si>
  <si>
    <t>Hartford-Bristol town</t>
  </si>
  <si>
    <t>Hartford-Burlington town</t>
  </si>
  <si>
    <t>Hartford-Canton town</t>
  </si>
  <si>
    <t>Hartford-East Granby town</t>
  </si>
  <si>
    <t>Hartford-East Hartford town</t>
  </si>
  <si>
    <t>Hartford-East Windsor town</t>
  </si>
  <si>
    <t>Hartford-Enfield town</t>
  </si>
  <si>
    <t>Hartford-Farmington town</t>
  </si>
  <si>
    <t>Hartford-Glastonbury town</t>
  </si>
  <si>
    <t>Hartford-Granby town</t>
  </si>
  <si>
    <t>Hartford-Hartford town</t>
  </si>
  <si>
    <t>Hartford-Hartland town</t>
  </si>
  <si>
    <t>Hartford-Manchester town</t>
  </si>
  <si>
    <t>Hartford-Marlborough town</t>
  </si>
  <si>
    <t>Hartford-New Britain town</t>
  </si>
  <si>
    <t>Hartford-Newington town</t>
  </si>
  <si>
    <t>Hartford-Plainville town</t>
  </si>
  <si>
    <t>Hartford-Rocky Hill town</t>
  </si>
  <si>
    <t>Hartford-Simsbury town</t>
  </si>
  <si>
    <t>Hartford-South Windsor town</t>
  </si>
  <si>
    <t>Hartford-Southington town</t>
  </si>
  <si>
    <t>Hartford-Suffield town</t>
  </si>
  <si>
    <t>Hartford-West Hartford town</t>
  </si>
  <si>
    <t>Hartford-Wethersfield town</t>
  </si>
  <si>
    <t>Hartford-Windsor Locks town</t>
  </si>
  <si>
    <t>Hartford-Windsor town</t>
  </si>
  <si>
    <t>Litchfield-Barkhamsted town</t>
  </si>
  <si>
    <t>Litchfield-Bethlehem town</t>
  </si>
  <si>
    <t>Litchfield-Bridgewater town</t>
  </si>
  <si>
    <t>Litchfield-Canaan town</t>
  </si>
  <si>
    <t>Litchfield-Colebrook town</t>
  </si>
  <si>
    <t>Litchfield-Cornwall town</t>
  </si>
  <si>
    <t>Litchfield-Goshen town</t>
  </si>
  <si>
    <t>Litchfield-Harwinton town</t>
  </si>
  <si>
    <t>Litchfield-Kent town</t>
  </si>
  <si>
    <t>Litchfield-Litchfield town</t>
  </si>
  <si>
    <t>Litchfield-Morris town</t>
  </si>
  <si>
    <t>Litchfield-New Hartford town</t>
  </si>
  <si>
    <t>Litchfield-New Milford town</t>
  </si>
  <si>
    <t>Litchfield-Norfolk town</t>
  </si>
  <si>
    <t>Litchfield-North Canaan town</t>
  </si>
  <si>
    <t>Litchfield-Plymouth town</t>
  </si>
  <si>
    <t>Litchfield-Roxbury town</t>
  </si>
  <si>
    <t>Litchfield-Salisbury town</t>
  </si>
  <si>
    <t>Litchfield-Sharon town</t>
  </si>
  <si>
    <t>Litchfield-Thomaston town</t>
  </si>
  <si>
    <t>Litchfield-Torrington town</t>
  </si>
  <si>
    <t>Litchfield-Warren town</t>
  </si>
  <si>
    <t>Litchfield-Washington town</t>
  </si>
  <si>
    <t>Litchfield-Watertown town</t>
  </si>
  <si>
    <t>Litchfield-Winchester town</t>
  </si>
  <si>
    <t>Litchfield-Woodbury town</t>
  </si>
  <si>
    <t>Middlesex-Chester town</t>
  </si>
  <si>
    <t>Middlesex-Clinton town</t>
  </si>
  <si>
    <t>Middlesex-Cromwell town</t>
  </si>
  <si>
    <t>Middlesex-Deep River town</t>
  </si>
  <si>
    <t>Middlesex-Durham town</t>
  </si>
  <si>
    <t>Middlesex-East Haddam town</t>
  </si>
  <si>
    <t>Middlesex-East Hampton town</t>
  </si>
  <si>
    <t>Middlesex-Essex town</t>
  </si>
  <si>
    <t>Middlesex-Haddam town</t>
  </si>
  <si>
    <t>Middlesex-Killingworth town</t>
  </si>
  <si>
    <t>Middlesex-Middlefield town</t>
  </si>
  <si>
    <t>Middlesex-Middletown town</t>
  </si>
  <si>
    <t>Middlesex-Old Saybrook town</t>
  </si>
  <si>
    <t>Middlesex-Portland town</t>
  </si>
  <si>
    <t>Middlesex-Westbrook town</t>
  </si>
  <si>
    <t>New Haven-Ansonia town</t>
  </si>
  <si>
    <t>New Haven-Beacon Falls town</t>
  </si>
  <si>
    <t>New Haven-Bethany town</t>
  </si>
  <si>
    <t>New Haven-Branford town</t>
  </si>
  <si>
    <t>New Haven-Cheshire town</t>
  </si>
  <si>
    <t>New Haven-Derby town</t>
  </si>
  <si>
    <t>New Haven-East Haven town</t>
  </si>
  <si>
    <t>New Haven-Guilford town</t>
  </si>
  <si>
    <t>New Haven-Hamden town</t>
  </si>
  <si>
    <t>New Haven-Madison town</t>
  </si>
  <si>
    <t>New Haven-Meriden town</t>
  </si>
  <si>
    <t>New Haven-Middlebury town</t>
  </si>
  <si>
    <t>New Haven-Milford town</t>
  </si>
  <si>
    <t>New Haven-Naugatuck town</t>
  </si>
  <si>
    <t>New Haven-New Haven town</t>
  </si>
  <si>
    <t>New Haven-North Branford town</t>
  </si>
  <si>
    <t>New Haven-North Haven town</t>
  </si>
  <si>
    <t>New Haven-Orange town</t>
  </si>
  <si>
    <t>New Haven-Oxford town</t>
  </si>
  <si>
    <t>New Haven-Prospect town</t>
  </si>
  <si>
    <t>New Haven-Seymour town</t>
  </si>
  <si>
    <t>New Haven-Southbury town</t>
  </si>
  <si>
    <t>New Haven-Wallingford town</t>
  </si>
  <si>
    <t>New Haven-Waterbury town</t>
  </si>
  <si>
    <t>New Haven-West Haven town</t>
  </si>
  <si>
    <t>New Haven-Wolcott town</t>
  </si>
  <si>
    <t>New Haven-Woodbridge town</t>
  </si>
  <si>
    <t>New London-Bozrah town</t>
  </si>
  <si>
    <t>New London-Colchester town</t>
  </si>
  <si>
    <t>New London-East Lyme town</t>
  </si>
  <si>
    <t>New London-Franklin town</t>
  </si>
  <si>
    <t>New London-Griswold town</t>
  </si>
  <si>
    <t>New London-Groton town</t>
  </si>
  <si>
    <t>New London-Lebanon town</t>
  </si>
  <si>
    <t>New London-Ledyard town</t>
  </si>
  <si>
    <t>New London-Lisbon town</t>
  </si>
  <si>
    <t>New London-Lyme town</t>
  </si>
  <si>
    <t>New London-Montville town</t>
  </si>
  <si>
    <t>New London-New London town</t>
  </si>
  <si>
    <t>New London-North Stonington town</t>
  </si>
  <si>
    <t>New London-Norwich town</t>
  </si>
  <si>
    <t>New London-Old Lyme town</t>
  </si>
  <si>
    <t>New London-Preston town</t>
  </si>
  <si>
    <t>New London-Salem town</t>
  </si>
  <si>
    <t>New London-Sprague town</t>
  </si>
  <si>
    <t>New London-Stonington town</t>
  </si>
  <si>
    <t>New London-Voluntown town</t>
  </si>
  <si>
    <t>New London-Waterford town</t>
  </si>
  <si>
    <t>Tolland-Andover town</t>
  </si>
  <si>
    <t>Tolland-Bolton town</t>
  </si>
  <si>
    <t>Tolland-Columbia town</t>
  </si>
  <si>
    <t>Tolland-Coventry town</t>
  </si>
  <si>
    <t>Tolland-Ellington town</t>
  </si>
  <si>
    <t>Tolland-Hebron town</t>
  </si>
  <si>
    <t>Tolland-Mansfield town</t>
  </si>
  <si>
    <t>Tolland-Somers town</t>
  </si>
  <si>
    <t>Tolland-Stafford town</t>
  </si>
  <si>
    <t>Tolland-Tolland town</t>
  </si>
  <si>
    <t>Tolland-Union town</t>
  </si>
  <si>
    <t>Tolland-Vernon town</t>
  </si>
  <si>
    <t>Tolland-Willington town</t>
  </si>
  <si>
    <t>Windham-Ashford town</t>
  </si>
  <si>
    <t>Windham-Brooklyn town</t>
  </si>
  <si>
    <t>Windham-Canterbury town</t>
  </si>
  <si>
    <t>Windham-Chaplin town</t>
  </si>
  <si>
    <t>Windham-Eastford town</t>
  </si>
  <si>
    <t>Windham-Hampton town</t>
  </si>
  <si>
    <t>Windham-Killingly town</t>
  </si>
  <si>
    <t>Windham-Plainfield town</t>
  </si>
  <si>
    <t>Windham-Pomfret town</t>
  </si>
  <si>
    <t>Windham-Putnam town</t>
  </si>
  <si>
    <t>Windham-Scotland town</t>
  </si>
  <si>
    <t>Windham-Sterling town</t>
  </si>
  <si>
    <t>Windham-Thompson town</t>
  </si>
  <si>
    <t>Windham-Windham town</t>
  </si>
  <si>
    <t>Windham-Woodstock town</t>
  </si>
  <si>
    <t>Kent</t>
  </si>
  <si>
    <t>New Castle</t>
  </si>
  <si>
    <t>Sussex</t>
  </si>
  <si>
    <t>District of Columbia</t>
  </si>
  <si>
    <t>Alachua</t>
  </si>
  <si>
    <t>Baker</t>
  </si>
  <si>
    <t>Bay</t>
  </si>
  <si>
    <t>Bradford</t>
  </si>
  <si>
    <t>Brevard</t>
  </si>
  <si>
    <t>Broward</t>
  </si>
  <si>
    <t>Charlotte</t>
  </si>
  <si>
    <t>Citrus</t>
  </si>
  <si>
    <t>Collier</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</si>
  <si>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</si>
  <si>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</si>
  <si>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</si>
  <si>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</si>
  <si>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</si>
  <si>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</si>
  <si>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</si>
  <si>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</si>
  <si>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</si>
  <si>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</si>
  <si>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</si>
  <si>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</si>
  <si>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</si>
  <si>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</si>
  <si>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</si>
  <si>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</si>
  <si>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</si>
  <si>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</si>
  <si>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</si>
  <si>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</si>
  <si>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</si>
  <si>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</si>
  <si>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</si>
  <si>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</si>
  <si>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</si>
  <si>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</si>
  <si>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</si>
  <si>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</si>
  <si>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</si>
  <si>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</si>
  <si>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</si>
  <si>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</si>
  <si>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</si>
  <si>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</si>
  <si>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</si>
  <si>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</si>
  <si>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</si>
  <si>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</si>
  <si>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</si>
  <si>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</si>
  <si>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</si>
  <si>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</si>
  <si>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</si>
  <si>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</si>
  <si>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</si>
  <si>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</si>
  <si>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</si>
  <si>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</si>
  <si>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</si>
  <si>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</si>
  <si>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</si>
  <si>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</si>
  <si>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</si>
  <si>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</si>
  <si>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</si>
  <si>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</si>
  <si>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</si>
  <si>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</si>
  <si>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</si>
  <si>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</si>
  <si>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</si>
  <si>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</si>
  <si>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</si>
  <si>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</si>
  <si>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</si>
  <si>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</si>
  <si>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</si>
  <si>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</si>
  <si>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</si>
  <si>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</si>
  <si>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</si>
  <si>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</si>
  <si>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</si>
  <si>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</si>
  <si>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</si>
  <si>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</si>
  <si>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</si>
  <si>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</si>
  <si>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</si>
  <si>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</si>
  <si>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</si>
  <si>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</si>
  <si>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</si>
  <si>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</si>
  <si>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</si>
  <si>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</si>
  <si>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</si>
  <si>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</si>
  <si>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</si>
  <si>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</si>
  <si>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</si>
  <si>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</si>
  <si>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</si>
  <si>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</si>
  <si>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</si>
  <si>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</si>
  <si>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</si>
  <si>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</si>
  <si>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</si>
  <si>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</si>
  <si>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</si>
  <si>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</si>
  <si>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</si>
  <si>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</si>
  <si>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</si>
  <si>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</si>
  <si>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</si>
  <si>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</si>
  <si>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</si>
  <si>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</si>
  <si>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</si>
  <si>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</si>
  <si>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</si>
  <si>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</si>
  <si>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</si>
  <si>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</si>
  <si>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</si>
  <si>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</si>
  <si>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</si>
  <si>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</si>
  <si>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</si>
  <si>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</si>
  <si>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</si>
  <si>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</si>
  <si>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</si>
  <si>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</si>
  <si>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</si>
  <si>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</si>
  <si>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</si>
  <si>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</si>
  <si>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</si>
  <si>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</si>
  <si>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</si>
  <si>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</si>
  <si>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</si>
  <si>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</si>
  <si>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</si>
  <si>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</si>
  <si>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</si>
  <si>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</si>
  <si>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</si>
  <si>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</si>
  <si>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</si>
  <si>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</si>
  <si>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</si>
  <si>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</si>
  <si>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</si>
  <si>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</si>
  <si>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</si>
  <si>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</si>
  <si>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</si>
  <si>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</si>
  <si>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</si>
  <si>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</si>
  <si>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</si>
  <si>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</si>
  <si>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</si>
  <si>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</si>
  <si>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</si>
  <si>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</si>
  <si>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</si>
  <si>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</si>
  <si>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</si>
  <si>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</si>
  <si>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</si>
  <si>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</si>
  <si>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</si>
  <si>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</si>
  <si>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</si>
  <si>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</si>
  <si>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</si>
  <si>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</si>
  <si>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</si>
  <si>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</si>
  <si>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</si>
  <si>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</si>
  <si>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</si>
  <si>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</si>
  <si>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</si>
  <si>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</si>
  <si>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</si>
  <si>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</si>
  <si>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</si>
  <si>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</si>
  <si>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</si>
  <si>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</si>
  <si>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</si>
  <si>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</si>
  <si>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</si>
  <si>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</si>
  <si>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</si>
  <si>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</si>
  <si>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</si>
  <si>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</si>
  <si>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 Witt</t>
  </si>
  <si>
    <t>DuPage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</si>
  <si>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</si>
  <si>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</si>
  <si>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</si>
  <si>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</si>
  <si>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</si>
  <si>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</si>
  <si>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</si>
  <si>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</si>
  <si>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</si>
  <si>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</si>
  <si>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</si>
  <si>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</si>
  <si>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</si>
  <si>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</si>
  <si>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</si>
  <si>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</si>
  <si>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</si>
  <si>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</si>
  <si>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</si>
  <si>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</si>
  <si>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</si>
  <si>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</si>
  <si>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</si>
  <si>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</si>
  <si>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</si>
  <si>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</si>
  <si>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</si>
  <si>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</si>
  <si>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</si>
  <si>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</si>
  <si>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</si>
  <si>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</si>
  <si>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</si>
  <si>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</si>
  <si>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</si>
  <si>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</si>
  <si>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</si>
  <si>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</si>
  <si>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</si>
  <si>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</si>
  <si>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</si>
  <si>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</si>
  <si>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</si>
  <si>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</si>
  <si>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</si>
  <si>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</si>
  <si>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</si>
  <si>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</si>
  <si>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</si>
  <si>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</si>
  <si>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</si>
  <si>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</si>
  <si>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</si>
  <si>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</si>
  <si>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</si>
  <si>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</si>
  <si>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</si>
  <si>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</si>
  <si>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LaPorte</t>
  </si>
  <si>
    <t>Miami</t>
  </si>
  <si>
    <t>Noble</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</si>
  <si>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</si>
  <si>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</si>
  <si>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</si>
  <si>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</si>
  <si>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</si>
  <si>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</si>
  <si>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</si>
  <si>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</si>
  <si>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</si>
  <si>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</si>
  <si>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</si>
  <si>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</si>
  <si>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</si>
  <si>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</si>
  <si>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</si>
  <si>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</si>
  <si>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</si>
  <si>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</si>
  <si>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</si>
  <si>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</si>
  <si>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</si>
  <si>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</si>
  <si>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</si>
  <si>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</si>
  <si>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</si>
  <si>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</si>
  <si>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</si>
  <si>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</si>
  <si>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</si>
  <si>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</si>
  <si>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</si>
  <si>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</si>
  <si>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</si>
  <si>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</si>
  <si>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</si>
  <si>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</si>
  <si>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</si>
  <si>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</si>
  <si>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</si>
  <si>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</si>
  <si>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</si>
  <si>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</si>
  <si>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</si>
  <si>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</si>
  <si>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</si>
  <si>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</si>
  <si>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</si>
  <si>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</si>
  <si>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</si>
  <si>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</si>
  <si>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</si>
  <si>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</si>
  <si>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</si>
  <si>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</si>
  <si>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</si>
  <si>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</si>
  <si>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</si>
  <si>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</si>
  <si>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</si>
  <si>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</si>
  <si>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</si>
  <si>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</si>
  <si>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</si>
  <si>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</si>
  <si>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</si>
  <si>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</si>
  <si>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</si>
  <si>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</si>
  <si>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</si>
  <si>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</si>
  <si>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</si>
  <si>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</si>
  <si>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</si>
  <si>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</si>
  <si>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</si>
  <si>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</si>
  <si>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</si>
  <si>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</si>
  <si>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</si>
  <si>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</si>
  <si>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</si>
  <si>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</si>
  <si>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</si>
  <si>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</si>
  <si>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</si>
  <si>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</si>
  <si>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</si>
  <si>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</si>
  <si>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</si>
  <si>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</si>
  <si>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</si>
  <si>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</si>
  <si>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</si>
  <si>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</si>
  <si>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</si>
  <si>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</si>
  <si>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</si>
  <si>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</si>
  <si>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</si>
  <si>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</si>
  <si>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</si>
  <si>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</si>
  <si>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</si>
  <si>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</si>
  <si>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</si>
  <si>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</si>
  <si>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</si>
  <si>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</si>
  <si>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</si>
  <si>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</si>
  <si>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</si>
  <si>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</si>
  <si>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</si>
  <si>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</si>
  <si>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</si>
  <si>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</si>
  <si>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</si>
  <si>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</si>
  <si>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</si>
  <si>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</si>
  <si>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</si>
  <si>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</si>
  <si>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</si>
  <si>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</si>
  <si>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</si>
  <si>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</si>
  <si>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</si>
  <si>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</si>
  <si>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</si>
  <si>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</si>
  <si>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</si>
  <si>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</si>
  <si>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</si>
  <si>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</si>
  <si>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</si>
  <si>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</si>
  <si>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</si>
  <si>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</si>
  <si>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</si>
  <si>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</si>
  <si>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</si>
  <si>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</si>
  <si>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</si>
  <si>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</si>
  <si>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</si>
  <si>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</si>
  <si>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</si>
  <si>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</si>
  <si>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</si>
  <si>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</si>
  <si>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</si>
  <si>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</si>
  <si>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</si>
  <si>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</si>
  <si>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</si>
  <si>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</si>
  <si>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</si>
  <si>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</si>
  <si>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</si>
  <si>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</si>
  <si>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</si>
  <si>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</si>
  <si>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</si>
  <si>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</si>
  <si>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</si>
  <si>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</si>
  <si>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</si>
  <si>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</si>
  <si>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</si>
  <si>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</si>
  <si>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</si>
  <si>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</si>
  <si>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</si>
  <si>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</si>
  <si>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</si>
  <si>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</si>
  <si>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</si>
  <si>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</si>
  <si>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</si>
  <si>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</si>
  <si>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</si>
  <si>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</si>
  <si>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</si>
  <si>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</si>
  <si>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</si>
  <si>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</si>
  <si>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</si>
  <si>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</si>
  <si>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</si>
  <si>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</si>
  <si>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</si>
  <si>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</si>
  <si>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</si>
  <si>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</si>
  <si>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</si>
  <si>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</si>
  <si>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</si>
  <si>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</si>
  <si>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</si>
  <si>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</si>
  <si>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</si>
  <si>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</si>
  <si>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</si>
  <si>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</si>
  <si>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</si>
  <si>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</si>
  <si>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</si>
  <si>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</si>
  <si>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</si>
  <si>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</si>
  <si>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</si>
  <si>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</si>
  <si>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</si>
  <si>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</si>
  <si>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</si>
  <si>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</si>
  <si>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</si>
  <si>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</si>
  <si>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</si>
  <si>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</si>
  <si>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</si>
  <si>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</si>
  <si>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</si>
  <si>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</si>
  <si>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</si>
  <si>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</si>
  <si>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</si>
  <si>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</si>
  <si>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</si>
  <si>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</si>
  <si>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</si>
  <si>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</si>
  <si>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</si>
  <si>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</si>
  <si>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</si>
  <si>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</si>
  <si>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</si>
  <si>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</si>
  <si>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</si>
  <si>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</si>
  <si>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</si>
  <si>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</si>
  <si>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</si>
  <si>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</si>
  <si>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</si>
  <si>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</si>
  <si>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</si>
  <si>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</si>
  <si>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</si>
  <si>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</si>
  <si>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Androscoggin-Auburn city</t>
  </si>
  <si>
    <t>Androscoggin-Durham town</t>
  </si>
  <si>
    <t>Androscoggin-Greene town</t>
  </si>
  <si>
    <t>Androscoggin-Leeds town</t>
  </si>
  <si>
    <t>Androscoggin-Lewiston city</t>
  </si>
  <si>
    <t>Androscoggin-Lisbon town</t>
  </si>
  <si>
    <t>Androscoggin-Livermore Falls town</t>
  </si>
  <si>
    <t>Androscoggin-Livermore town</t>
  </si>
  <si>
    <t>Androscoggin-Mechanic Falls town</t>
  </si>
  <si>
    <t>Androscoggin-Minot town</t>
  </si>
  <si>
    <t>Androscoggin-Poland town</t>
  </si>
  <si>
    <t>Androscoggin-Sabattus town</t>
  </si>
  <si>
    <t>Androscoggin-Turner town</t>
  </si>
  <si>
    <t>Androscoggin-Wales town</t>
  </si>
  <si>
    <t>Aroostook-Allagash town</t>
  </si>
  <si>
    <t>Aroostook-Amity town</t>
  </si>
  <si>
    <t>Aroostook-Ashland town</t>
  </si>
  <si>
    <t>Aroostook-Bancroft town</t>
  </si>
  <si>
    <t>Aroostook-Blaine town</t>
  </si>
  <si>
    <t>Aroostook-Bridgewater town</t>
  </si>
  <si>
    <t>Aroostook-Caribou city</t>
  </si>
  <si>
    <t>Aroostook-Cary plantation</t>
  </si>
  <si>
    <t>Aroostook-Castle Hill town</t>
  </si>
  <si>
    <t>Aroostook-Caswell town</t>
  </si>
  <si>
    <t>Aroostook-Central Aroostook UT</t>
  </si>
  <si>
    <t>Aroostook-Chapman town</t>
  </si>
  <si>
    <t>Aroostook-Connor UT</t>
  </si>
  <si>
    <t>Aroostook-Crystal town</t>
  </si>
  <si>
    <t>Aroostook-Cyr plantation</t>
  </si>
  <si>
    <t>Aroostook-Dyer Brook town</t>
  </si>
  <si>
    <t>Aroostook-Eagle Lake town</t>
  </si>
  <si>
    <t>Aroostook-Easton town</t>
  </si>
  <si>
    <t>Aroostook-Fort Fairfield town</t>
  </si>
  <si>
    <t>Aroostook-Fort Kent town</t>
  </si>
  <si>
    <t>Aroostook-Frenchville town</t>
  </si>
  <si>
    <t>Aroostook-Garfield plantation</t>
  </si>
  <si>
    <t>Aroostook-Glenwood plantation</t>
  </si>
  <si>
    <t>Aroostook-Grand Isle town</t>
  </si>
  <si>
    <t>Aroostook-Hamlin town</t>
  </si>
  <si>
    <t>Aroostook-Hammond town</t>
  </si>
  <si>
    <t>Aroostook-Haynesville town</t>
  </si>
  <si>
    <t>Aroostook-Hersey town</t>
  </si>
  <si>
    <t>Aroostook-Hodgdon town</t>
  </si>
  <si>
    <t>Aroostook-Houlton town</t>
  </si>
  <si>
    <t>Aroostook-Island Falls town</t>
  </si>
  <si>
    <t>Aroostook-Limestone town</t>
  </si>
  <si>
    <t>Aroostook-Linneus town</t>
  </si>
  <si>
    <t>Aroostook-Littleton town</t>
  </si>
  <si>
    <t>Aroostook-Ludlow town</t>
  </si>
  <si>
    <t>Aroostook-Macwahoc plantation</t>
  </si>
  <si>
    <t>Aroostook-Madawaska town</t>
  </si>
  <si>
    <t>Aroostook-Mapleton town</t>
  </si>
  <si>
    <t>Aroostook-Mars Hill town</t>
  </si>
  <si>
    <t>Aroostook-Masardis town</t>
  </si>
  <si>
    <t>Aroostook-Merrill town</t>
  </si>
  <si>
    <t>Aroostook-Monticello town</t>
  </si>
  <si>
    <t>Aroostook-Moro plantation</t>
  </si>
  <si>
    <t>Aroostook-Nashville plantation</t>
  </si>
  <si>
    <t>Aroostook-New Canada town</t>
  </si>
  <si>
    <t>Aroostook-New Limerick town</t>
  </si>
  <si>
    <t>Aroostook-New Sweden town</t>
  </si>
  <si>
    <t>Aroostook-Northwest Aroostook UT</t>
  </si>
  <si>
    <t>Aroostook-Oakfield town</t>
  </si>
  <si>
    <t>Aroostook-Orient town</t>
  </si>
  <si>
    <t>Aroostook-Oxbow plantation</t>
  </si>
  <si>
    <t>Aroostook-Penobscot Indian Island Reservation</t>
  </si>
  <si>
    <t>Aroostook-Perham town</t>
  </si>
  <si>
    <t>Aroostook-Portage Lake town</t>
  </si>
  <si>
    <t>Aroostook-Presque Isle city</t>
  </si>
  <si>
    <t>Aroostook-Reed plantation</t>
  </si>
  <si>
    <t>Aroostook-Sherman town</t>
  </si>
  <si>
    <t>Aroostook-Smyrna town</t>
  </si>
  <si>
    <t>Aroostook-South Aroostook UT</t>
  </si>
  <si>
    <t>Aroostook-Square Lake UT</t>
  </si>
  <si>
    <t>Aroostook-St. Agatha town</t>
  </si>
  <si>
    <t>Aroostook-St. Francis town</t>
  </si>
  <si>
    <t>Aroostook-St. John plantation</t>
  </si>
  <si>
    <t>Aroostook-Stockholm town</t>
  </si>
  <si>
    <t>Aroostook-Van Buren town</t>
  </si>
  <si>
    <t>Aroostook-Wade town</t>
  </si>
  <si>
    <t>Aroostook-Wallagrass town</t>
  </si>
  <si>
    <t>Aroostook-Washburn town</t>
  </si>
  <si>
    <t>Aroostook-Westfield town</t>
  </si>
  <si>
    <t>Aroostook-Westmanland town</t>
  </si>
  <si>
    <t>Aroostook-Weston town</t>
  </si>
  <si>
    <t>Aroostook-Winterville plantation</t>
  </si>
  <si>
    <t>Aroostook-Woodland town</t>
  </si>
  <si>
    <t>Cumberland-Baldwin town</t>
  </si>
  <si>
    <t>Cumberland-Bridgton town</t>
  </si>
  <si>
    <t>Cumberland-Brunswick town</t>
  </si>
  <si>
    <t>Cumberland-Cape Elizabeth town</t>
  </si>
  <si>
    <t>Cumberland-Casco town</t>
  </si>
  <si>
    <t>Cumberland-Chebeague Island town</t>
  </si>
  <si>
    <t>Cumberland-Cumberland town</t>
  </si>
  <si>
    <t>Cumberland-Falmouth town</t>
  </si>
  <si>
    <t>Cumberland-Freeport town</t>
  </si>
  <si>
    <t>Cumberland-Frye Island town</t>
  </si>
  <si>
    <t>Cumberland-Gorham town</t>
  </si>
  <si>
    <t>Cumberland-Gray town</t>
  </si>
  <si>
    <t>Cumberland-Harpswell town</t>
  </si>
  <si>
    <t>Cumberland-Harrison town</t>
  </si>
  <si>
    <t>Cumberland-Long Island town</t>
  </si>
  <si>
    <t>Cumberland-Naples town</t>
  </si>
  <si>
    <t>Cumberland-New Gloucester town</t>
  </si>
  <si>
    <t>Cumberland-North Yarmouth town</t>
  </si>
  <si>
    <t>Cumberland-Portland city</t>
  </si>
  <si>
    <t>Cumberland-Pownal town</t>
  </si>
  <si>
    <t>Cumberland-Raymond town</t>
  </si>
  <si>
    <t>Cumberland-Scarborough town</t>
  </si>
  <si>
    <t>Cumberland-Sebago town</t>
  </si>
  <si>
    <t>Cumberland-South Portland city</t>
  </si>
  <si>
    <t>Cumberland-Standish town</t>
  </si>
  <si>
    <t>Cumberland-Westbrook city</t>
  </si>
  <si>
    <t>Cumberland-Windham town</t>
  </si>
  <si>
    <t>Cumberland-Yarmouth town</t>
  </si>
  <si>
    <t>Franklin-Avon town</t>
  </si>
  <si>
    <t>Franklin-Carrabassett Valley town</t>
  </si>
  <si>
    <t>Franklin-Carthage town</t>
  </si>
  <si>
    <t>Franklin-Chesterville town</t>
  </si>
  <si>
    <t>Franklin-Coplin plantation</t>
  </si>
  <si>
    <t>Franklin-Dallas plantation</t>
  </si>
  <si>
    <t>Franklin-East Central Franklin UT</t>
  </si>
  <si>
    <t>Franklin-Eustis town</t>
  </si>
  <si>
    <t>Franklin-Farmington town</t>
  </si>
  <si>
    <t>Franklin-Industry town</t>
  </si>
  <si>
    <t>Franklin-Jay town</t>
  </si>
  <si>
    <t>Franklin-Kingfield town</t>
  </si>
  <si>
    <t>Franklin-Madrid town</t>
  </si>
  <si>
    <t>Franklin-New Sharon town</t>
  </si>
  <si>
    <t>Franklin-New Vineyard town</t>
  </si>
  <si>
    <t>Franklin-North Franklin UT</t>
  </si>
  <si>
    <t>Franklin-Phillips town</t>
  </si>
  <si>
    <t>Franklin-Rangeley plantation</t>
  </si>
  <si>
    <t>Franklin-Rangeley town</t>
  </si>
  <si>
    <t>Franklin-Sandy River plantation</t>
  </si>
  <si>
    <t>Franklin-South Franklin UT</t>
  </si>
  <si>
    <t>Franklin-Strong town</t>
  </si>
  <si>
    <t>Franklin-Temple town</t>
  </si>
  <si>
    <t>Franklin-Weld town</t>
  </si>
  <si>
    <t>Franklin-West Central Franklin UT</t>
  </si>
  <si>
    <t>Franklin-Wilton town</t>
  </si>
  <si>
    <t>Franklin-Wyman UT</t>
  </si>
  <si>
    <t>Hancock-Amherst town</t>
  </si>
  <si>
    <t>Hancock-Aurora town</t>
  </si>
  <si>
    <t>Hancock-Bar Harbor town</t>
  </si>
  <si>
    <t>Hancock-Blue Hill town</t>
  </si>
  <si>
    <t>Hancock-Brooklin town</t>
  </si>
  <si>
    <t>Hancock-Brooksville town</t>
  </si>
  <si>
    <t>Hancock-Bucksport town</t>
  </si>
  <si>
    <t>Hancock-Castine town</t>
  </si>
  <si>
    <t>Hancock-Central Hancock UT</t>
  </si>
  <si>
    <t>Hancock-Cranberry Isles town</t>
  </si>
  <si>
    <t>Hancock-Dedham town</t>
  </si>
  <si>
    <t>Hancock-Deer Isle town</t>
  </si>
  <si>
    <t>Hancock-East Hancock UT</t>
  </si>
  <si>
    <t>Hancock-Eastbrook town</t>
  </si>
  <si>
    <t>Hancock-Ellsworth city</t>
  </si>
  <si>
    <t>Hancock-Franklin town</t>
  </si>
  <si>
    <t>Hancock-Frenchboro town</t>
  </si>
  <si>
    <t>Hancock-Gouldsboro town</t>
  </si>
  <si>
    <t>Hancock-Great Pond town</t>
  </si>
  <si>
    <t>Hancock-Hancock town</t>
  </si>
  <si>
    <t>Hancock-Lamoine town</t>
  </si>
  <si>
    <t>Hancock-Mariaville town</t>
  </si>
  <si>
    <t>Hancock-Mount Desert town</t>
  </si>
  <si>
    <t>Hancock-Northwest Hancock UT</t>
  </si>
  <si>
    <t>Hancock-Orland town</t>
  </si>
  <si>
    <t>Hancock-Osborn town</t>
  </si>
  <si>
    <t>Hancock-Otis town</t>
  </si>
  <si>
    <t>Hancock-Penobscot town</t>
  </si>
  <si>
    <t>Hancock-Sedgwick town</t>
  </si>
  <si>
    <t>Hancock-Sorrento town</t>
  </si>
  <si>
    <t>Hancock-Southwest Harbor town</t>
  </si>
  <si>
    <t>Hancock-Stonington town</t>
  </si>
  <si>
    <t>Hancock-Sullivan town</t>
  </si>
  <si>
    <t>Hancock-Surry town</t>
  </si>
  <si>
    <t>Hancock-Swans Island town</t>
  </si>
  <si>
    <t>Hancock-Tremont town</t>
  </si>
  <si>
    <t>Hancock-Trenton town</t>
  </si>
  <si>
    <t>Hancock-Verona Island town</t>
  </si>
  <si>
    <t>Hancock-Waltham town</t>
  </si>
  <si>
    <t>Hancock-Winter Harbor town</t>
  </si>
  <si>
    <t>Kennebec-Albion town</t>
  </si>
  <si>
    <t>Kennebec-Augusta city</t>
  </si>
  <si>
    <t>Kennebec-Belgrade town</t>
  </si>
  <si>
    <t>Kennebec-Benton town</t>
  </si>
  <si>
    <t>Kennebec-Chelsea town</t>
  </si>
  <si>
    <t>Kennebec-China town</t>
  </si>
  <si>
    <t>Kennebec-Clinton town</t>
  </si>
  <si>
    <t>Kennebec-Farmingdale town</t>
  </si>
  <si>
    <t>Kennebec-Fayette town</t>
  </si>
  <si>
    <t>Kennebec-Gardiner city</t>
  </si>
  <si>
    <t>Kennebec-Hallowell city</t>
  </si>
  <si>
    <t>Kennebec-Litchfield town</t>
  </si>
  <si>
    <t>Kennebec-Manchester town</t>
  </si>
  <si>
    <t>Kennebec-Monmouth town</t>
  </si>
  <si>
    <t>Kennebec-Mount Vernon town</t>
  </si>
  <si>
    <t>Kennebec-Oakland town</t>
  </si>
  <si>
    <t>Kennebec-Pittston town</t>
  </si>
  <si>
    <t>Kennebec-Randolph town</t>
  </si>
  <si>
    <t>Kennebec-Readfield town</t>
  </si>
  <si>
    <t>Kennebec-Rome town</t>
  </si>
  <si>
    <t>Kennebec-Sidney town</t>
  </si>
  <si>
    <t>Kennebec-Unity UT</t>
  </si>
  <si>
    <t>Kennebec-Vassalboro town</t>
  </si>
  <si>
    <t>Kennebec-Vienna town</t>
  </si>
  <si>
    <t>Kennebec-Waterville city</t>
  </si>
  <si>
    <t>Kennebec-Wayne town</t>
  </si>
  <si>
    <t>Kennebec-West Gardiner town</t>
  </si>
  <si>
    <t>Kennebec-Windsor town</t>
  </si>
  <si>
    <t>Kennebec-Winslow town</t>
  </si>
  <si>
    <t>Kennebec-Winthrop town</t>
  </si>
  <si>
    <t>Knox-Appleton town</t>
  </si>
  <si>
    <t>Knox-Camden town</t>
  </si>
  <si>
    <t>Knox-Criehaven UT</t>
  </si>
  <si>
    <t>Knox-Cushing town</t>
  </si>
  <si>
    <t>Knox-Friendship town</t>
  </si>
  <si>
    <t>Knox-Hope town</t>
  </si>
  <si>
    <t>Knox-Isle au Haut town</t>
  </si>
  <si>
    <t>Knox-Matinicus Isle plantation</t>
  </si>
  <si>
    <t>Knox-North Haven town</t>
  </si>
  <si>
    <t>Knox-Owls Head town</t>
  </si>
  <si>
    <t>Knox-Rockland city</t>
  </si>
  <si>
    <t>Knox-Rockport town</t>
  </si>
  <si>
    <t>Knox-South Thomaston town</t>
  </si>
  <si>
    <t>Knox-St. George town</t>
  </si>
  <si>
    <t>Knox-Thomaston town</t>
  </si>
  <si>
    <t>Knox-Union town</t>
  </si>
  <si>
    <t>Knox-Vinalhaven town</t>
  </si>
  <si>
    <t>Knox-Warren town</t>
  </si>
  <si>
    <t>Knox-Washington town</t>
  </si>
  <si>
    <t>Lincoln-Alna town</t>
  </si>
  <si>
    <t>Lincoln-Boothbay Harbor town</t>
  </si>
  <si>
    <t>Lincoln-Boothbay town</t>
  </si>
  <si>
    <t>Lincoln-Bremen town</t>
  </si>
  <si>
    <t>Lincoln-Bristol town</t>
  </si>
  <si>
    <t>Lincoln-Damariscotta town</t>
  </si>
  <si>
    <t>Lincoln-Dresden town</t>
  </si>
  <si>
    <t>Lincoln-Edgecomb town</t>
  </si>
  <si>
    <t>Lincoln-Hibberts gore</t>
  </si>
  <si>
    <t>Lincoln-Jefferson town</t>
  </si>
  <si>
    <t>Lincoln-Monhegan plantation</t>
  </si>
  <si>
    <t>Lincoln-Newcastle town</t>
  </si>
  <si>
    <t>Lincoln-Nobleboro town</t>
  </si>
  <si>
    <t>Lincoln-Somerville town</t>
  </si>
  <si>
    <t>Lincoln-South Bristol town</t>
  </si>
  <si>
    <t>Lincoln-Southport town</t>
  </si>
  <si>
    <t>Lincoln-Waldoboro town</t>
  </si>
  <si>
    <t>Lincoln-Westport Island town</t>
  </si>
  <si>
    <t>Lincoln-Whitefield town</t>
  </si>
  <si>
    <t>Lincoln-Wiscasset town</t>
  </si>
  <si>
    <t>Oxford-Andover town</t>
  </si>
  <si>
    <t>Oxford-Bethel town</t>
  </si>
  <si>
    <t>Oxford-Brownfield town</t>
  </si>
  <si>
    <t>Oxford-Buckfield town</t>
  </si>
  <si>
    <t>Oxford-Byron town</t>
  </si>
  <si>
    <t>Oxford-Canton town</t>
  </si>
  <si>
    <t>Oxford-Denmark town</t>
  </si>
  <si>
    <t>Oxford-Dixfield town</t>
  </si>
  <si>
    <t>Oxford-Fryeburg town</t>
  </si>
  <si>
    <t>Oxford-Gilead town</t>
  </si>
  <si>
    <t>Oxford-Greenwood town</t>
  </si>
  <si>
    <t>Oxford-Hanover town</t>
  </si>
  <si>
    <t>Oxford-Hartford town</t>
  </si>
  <si>
    <t>Oxford-Hebron town</t>
  </si>
  <si>
    <t>Oxford-Hiram town</t>
  </si>
  <si>
    <t>Oxford-Lincoln plantation</t>
  </si>
  <si>
    <t>Oxford-Lovell town</t>
  </si>
  <si>
    <t>Oxford-Magalloway plantation</t>
  </si>
  <si>
    <t>Oxford-Mexico town</t>
  </si>
  <si>
    <t>Oxford-Milton UT</t>
  </si>
  <si>
    <t>Oxford-Newry town</t>
  </si>
  <si>
    <t>Oxford-North Oxford UT</t>
  </si>
  <si>
    <t>Oxford-Norway town</t>
  </si>
  <si>
    <t>Oxford-Otisfield town</t>
  </si>
  <si>
    <t>Oxford-Oxford town</t>
  </si>
  <si>
    <t>Oxford-Paris town</t>
  </si>
  <si>
    <t>Oxford-Peru town</t>
  </si>
  <si>
    <t>Oxford-Porter town</t>
  </si>
  <si>
    <t>Oxford-Roxbury town</t>
  </si>
  <si>
    <t>Oxford-Rumford town</t>
  </si>
  <si>
    <t>Oxford-South Oxford UT</t>
  </si>
  <si>
    <t>Oxford-Stoneham town</t>
  </si>
  <si>
    <t>Oxford-Stow town</t>
  </si>
  <si>
    <t>Oxford-Sumner town</t>
  </si>
  <si>
    <t>Oxford-Sweden town</t>
  </si>
  <si>
    <t>Oxford-Upton town</t>
  </si>
  <si>
    <t>Oxford-Waterford town</t>
  </si>
  <si>
    <t>Oxford-West Paris town</t>
  </si>
  <si>
    <t>Oxford-Woodstock town</t>
  </si>
  <si>
    <t>Penobscot-Alton town</t>
  </si>
  <si>
    <t>Penobscot-Argyle UT</t>
  </si>
  <si>
    <t>Penobscot-Bangor city</t>
  </si>
  <si>
    <t>Penobscot-Bradford town</t>
  </si>
  <si>
    <t>Penobscot-Bradley town</t>
  </si>
  <si>
    <t>Penobscot-Brewer city</t>
  </si>
  <si>
    <t>Penobscot-Burlington town</t>
  </si>
  <si>
    <t>Penobscot-Carmel town</t>
  </si>
  <si>
    <t>Penobscot-Carroll plantation</t>
  </si>
  <si>
    <t>Penobscot-Charleston town</t>
  </si>
  <si>
    <t>Penobscot-Chester town</t>
  </si>
  <si>
    <t>Penobscot-Clifton town</t>
  </si>
  <si>
    <t>Penobscot-Corinna town</t>
  </si>
  <si>
    <t>Penobscot-Corinth town</t>
  </si>
  <si>
    <t>Penobscot-Dexter town</t>
  </si>
  <si>
    <t>Penobscot-Dixmont town</t>
  </si>
  <si>
    <t>Penobscot-Drew plantation</t>
  </si>
  <si>
    <t>Penobscot-East Central Penobscot UT</t>
  </si>
  <si>
    <t>Penobscot-East Millinocket town</t>
  </si>
  <si>
    <t>Penobscot-Eddington town</t>
  </si>
  <si>
    <t>Penobscot-Edinburg town</t>
  </si>
  <si>
    <t>Penobscot-Enfield town</t>
  </si>
  <si>
    <t>Penobscot-Etna town</t>
  </si>
  <si>
    <t>Penobscot-Exeter town</t>
  </si>
  <si>
    <t>Penobscot-Garland town</t>
  </si>
  <si>
    <t>Penobscot-Glenburn town</t>
  </si>
  <si>
    <t>Penobscot-Greenbush town</t>
  </si>
  <si>
    <t>Penobscot-Hampden town</t>
  </si>
  <si>
    <t>Penobscot-Hermon town</t>
  </si>
  <si>
    <t>Penobscot-Holden town</t>
  </si>
  <si>
    <t>Penobscot-Howland town</t>
  </si>
  <si>
    <t>Penobscot-Hudson town</t>
  </si>
  <si>
    <t>Penobscot-Kenduskeag town</t>
  </si>
  <si>
    <t>Penobscot-Kingman UT</t>
  </si>
  <si>
    <t>Penobscot-Lagrange town</t>
  </si>
  <si>
    <t>Penobscot-Lakeville town</t>
  </si>
  <si>
    <t>Penobscot-Lee town</t>
  </si>
  <si>
    <t>Penobscot-Levant town</t>
  </si>
  <si>
    <t>Penobscot-Lincoln town</t>
  </si>
  <si>
    <t>Penobscot-Lowell town</t>
  </si>
  <si>
    <t>Penobscot-Mattawamkeag town</t>
  </si>
  <si>
    <t>Penobscot-Maxfield town</t>
  </si>
  <si>
    <t>Penobscot-Medway town</t>
  </si>
  <si>
    <t>Penobscot-Milford town</t>
  </si>
  <si>
    <t>Penobscot-Millinocket town</t>
  </si>
  <si>
    <t>Penobscot-Mount Chase town</t>
  </si>
  <si>
    <t>Penobscot-Newburgh town</t>
  </si>
  <si>
    <t>Penobscot-Newport town</t>
  </si>
  <si>
    <t>Penobscot-North Penobscot UT</t>
  </si>
  <si>
    <t>Penobscot-Old Town city</t>
  </si>
  <si>
    <t>Penobscot-Orono town</t>
  </si>
  <si>
    <t>Penobscot-Orrington town</t>
  </si>
  <si>
    <t>Penobscot-Passadumkeag town</t>
  </si>
  <si>
    <t>Penobscot-Patten town</t>
  </si>
  <si>
    <t>Penobscot-Penobscot Indian Island Reservation</t>
  </si>
  <si>
    <t>Penobscot-Plymouth town</t>
  </si>
  <si>
    <t>Penobscot-Prentiss UT</t>
  </si>
  <si>
    <t>Penobscot-Seboeis plantation</t>
  </si>
  <si>
    <t>Penobscot-Springfield town</t>
  </si>
  <si>
    <t>Penobscot-Stacyville town</t>
  </si>
  <si>
    <t>Penobscot-Stetson town</t>
  </si>
  <si>
    <t>Penobscot-Twombly UT</t>
  </si>
  <si>
    <t>Penobscot-Veazie town</t>
  </si>
  <si>
    <t>Penobscot-Webster plantation</t>
  </si>
  <si>
    <t>Penobscot-Whitney UT</t>
  </si>
  <si>
    <t>Penobscot-Winn town</t>
  </si>
  <si>
    <t>Penobscot-Woodville town</t>
  </si>
  <si>
    <t>Piscataquis-Abbot town</t>
  </si>
  <si>
    <t>Piscataquis-Atkinson town</t>
  </si>
  <si>
    <t>Piscataquis-Beaver Cove town</t>
  </si>
  <si>
    <t>Piscataquis-Blanchard UT</t>
  </si>
  <si>
    <t>Piscataquis-Bowerbank town</t>
  </si>
  <si>
    <t>Piscataquis-Brownville town</t>
  </si>
  <si>
    <t>Piscataquis-Dover-Foxcroft town</t>
  </si>
  <si>
    <t>Piscataquis-Greenville town</t>
  </si>
  <si>
    <t>Piscataquis-Guilford town</t>
  </si>
  <si>
    <t>Piscataquis-Kingsbury plantation</t>
  </si>
  <si>
    <t>Piscataquis-Lake View plantation</t>
  </si>
  <si>
    <t>Piscataquis-Medford town</t>
  </si>
  <si>
    <t>Piscataquis-Milo town</t>
  </si>
  <si>
    <t>Piscataquis-Monson town</t>
  </si>
  <si>
    <t>Piscataquis-Northeast Piscataquis UT</t>
  </si>
  <si>
    <t>Piscataquis-Northwest Piscataquis UT</t>
  </si>
  <si>
    <t>Piscataquis-Parkman town</t>
  </si>
  <si>
    <t>Piscataquis-Sangerville town</t>
  </si>
  <si>
    <t>Piscataquis-Sebec town</t>
  </si>
  <si>
    <t>Piscataquis-Shirley town</t>
  </si>
  <si>
    <t>Piscataquis-Southeast Piscataquis UT</t>
  </si>
  <si>
    <t>Piscataquis-Wellington town</t>
  </si>
  <si>
    <t>Piscataquis-Willimantic town</t>
  </si>
  <si>
    <t>Sagadahoc-Arrowsic town</t>
  </si>
  <si>
    <t>Sagadahoc-Bath city</t>
  </si>
  <si>
    <t>Sagadahoc-Bowdoin town</t>
  </si>
  <si>
    <t>Sagadahoc-Bowdoinham town</t>
  </si>
  <si>
    <t>Sagadahoc-Georgetown town</t>
  </si>
  <si>
    <t>Sagadahoc-Perkins UT</t>
  </si>
  <si>
    <t>Sagadahoc-Phippsburg town</t>
  </si>
  <si>
    <t>Sagadahoc-Richmond town</t>
  </si>
  <si>
    <t>Sagadahoc-Topsham town</t>
  </si>
  <si>
    <t>Sagadahoc-West Bath town</t>
  </si>
  <si>
    <t>Sagadahoc-Woolwich town</t>
  </si>
  <si>
    <t>Somerset-Anson town</t>
  </si>
  <si>
    <t>Somerset-Athens town</t>
  </si>
  <si>
    <t>Somerset-Bingham town</t>
  </si>
  <si>
    <t>Somerset-Brighton plantation</t>
  </si>
  <si>
    <t>Somerset-Cambridge town</t>
  </si>
  <si>
    <t>Somerset-Canaan town</t>
  </si>
  <si>
    <t>Somerset-Caratunk town</t>
  </si>
  <si>
    <t>Somerset-Central Somerset UT</t>
  </si>
  <si>
    <t>Somerset-Cornville town</t>
  </si>
  <si>
    <t>Somerset-Dennistown plantation</t>
  </si>
  <si>
    <t>Somerset-Detroit town</t>
  </si>
  <si>
    <t>Somerset-Embden town</t>
  </si>
  <si>
    <t>Somerset-Fairfield town</t>
  </si>
  <si>
    <t>Somerset-Harmony town</t>
  </si>
  <si>
    <t>Somerset-Hartland town</t>
  </si>
  <si>
    <t>Somerset-Highland plantation</t>
  </si>
  <si>
    <t>Somerset-Jackman town</t>
  </si>
  <si>
    <t>Somerset-Madison town</t>
  </si>
  <si>
    <t>Somerset-Mercer town</t>
  </si>
  <si>
    <t>Somerset-Moose River town</t>
  </si>
  <si>
    <t>Somerset-Moscow town</t>
  </si>
  <si>
    <t>Somerset-New Portland town</t>
  </si>
  <si>
    <t>Somerset-Norridgewock town</t>
  </si>
  <si>
    <t>Somerset-Northeast Somerset UT</t>
  </si>
  <si>
    <t>Somerset-Northwest Somerset UT</t>
  </si>
  <si>
    <t>Somerset-Palmyra town</t>
  </si>
  <si>
    <t>Somerset-Pittsfield town</t>
  </si>
  <si>
    <t>Somerset-Pleasant Ridge plantation</t>
  </si>
  <si>
    <t>Somerset-Ripley town</t>
  </si>
  <si>
    <t>Somerset-Seboomook Lake UT</t>
  </si>
  <si>
    <t>Somerset-Skowhegan town</t>
  </si>
  <si>
    <t>Somerset-Smithfield town</t>
  </si>
  <si>
    <t>Somerset-Solon town</t>
  </si>
  <si>
    <t>Somerset-St. Albans town</t>
  </si>
  <si>
    <t>Somerset-Starks town</t>
  </si>
  <si>
    <t>Somerset-The Forks plantation</t>
  </si>
  <si>
    <t>Somerset-West Forks plantation</t>
  </si>
  <si>
    <t>Waldo-Belfast city</t>
  </si>
  <si>
    <t>Waldo-Belmont town</t>
  </si>
  <si>
    <t>Waldo-Brooks town</t>
  </si>
  <si>
    <t>Waldo-Burnham town</t>
  </si>
  <si>
    <t>Waldo-Frankfort town</t>
  </si>
  <si>
    <t>Waldo-Freedom town</t>
  </si>
  <si>
    <t>Waldo-Islesboro town</t>
  </si>
  <si>
    <t>Waldo-Jackson town</t>
  </si>
  <si>
    <t>Waldo-Knox town</t>
  </si>
  <si>
    <t>Waldo-Liberty town</t>
  </si>
  <si>
    <t>Waldo-Lincolnville town</t>
  </si>
  <si>
    <t>Waldo-Monroe town</t>
  </si>
  <si>
    <t>Waldo-Montville town</t>
  </si>
  <si>
    <t>Waldo-Morrill town</t>
  </si>
  <si>
    <t>Waldo-Northport town</t>
  </si>
  <si>
    <t>Waldo-Palermo town</t>
  </si>
  <si>
    <t>Waldo-Prospect town</t>
  </si>
  <si>
    <t>Waldo-Searsmont town</t>
  </si>
  <si>
    <t>Waldo-Searsport town</t>
  </si>
  <si>
    <t>Waldo-Stockton Springs town</t>
  </si>
  <si>
    <t>Waldo-Swanville town</t>
  </si>
  <si>
    <t>Waldo-Thorndike town</t>
  </si>
  <si>
    <t>Waldo-Troy town</t>
  </si>
  <si>
    <t>Waldo-Unity town</t>
  </si>
  <si>
    <t>Waldo-Waldo town</t>
  </si>
  <si>
    <t>Waldo-Winterport town</t>
  </si>
  <si>
    <t>Washington-Addison town</t>
  </si>
  <si>
    <t>Washington-Alexander town</t>
  </si>
  <si>
    <t>Washington-Baileyville town</t>
  </si>
  <si>
    <t>Washington-Baring plantation</t>
  </si>
  <si>
    <t>Washington-Beals town</t>
  </si>
  <si>
    <t>Washington-Beddington town</t>
  </si>
  <si>
    <t>Washington-Calais city</t>
  </si>
  <si>
    <t>Washington-Centerville town</t>
  </si>
  <si>
    <t>Washington-Charlotte town</t>
  </si>
  <si>
    <t>Washington-Cherryfield town</t>
  </si>
  <si>
    <t>Washington-Codyville plantation</t>
  </si>
  <si>
    <t>Washington-Columbia Falls town</t>
  </si>
  <si>
    <t>Washington-Columbia town</t>
  </si>
  <si>
    <t>Washington-Cooper town</t>
  </si>
  <si>
    <t>Washington-Crawford town</t>
  </si>
  <si>
    <t>Washington-Cutler town</t>
  </si>
  <si>
    <t>Washington-Danforth town</t>
  </si>
  <si>
    <t>Washington-Deblois town</t>
  </si>
  <si>
    <t>Washington-Dennysville town</t>
  </si>
  <si>
    <t>Washington-East Central Washington UT</t>
  </si>
  <si>
    <t>Washington-East Machias town</t>
  </si>
  <si>
    <t>Washington-Eastport city</t>
  </si>
  <si>
    <t>Washington-Grand Lake Stream plantation</t>
  </si>
  <si>
    <t>Washington-Harrington town</t>
  </si>
  <si>
    <t>Washington-Jonesboro town</t>
  </si>
  <si>
    <t>Washington-Jonesport town</t>
  </si>
  <si>
    <t>Washington-Lubec town</t>
  </si>
  <si>
    <t>Washington-Machias town</t>
  </si>
  <si>
    <t>Washington-Machiasport town</t>
  </si>
  <si>
    <t>Washington-Marshfield town</t>
  </si>
  <si>
    <t>Washington-Meddybemps town</t>
  </si>
  <si>
    <t>Washington-Milbridge town</t>
  </si>
  <si>
    <t>Washington-North Washington UT</t>
  </si>
  <si>
    <t>Washington-Northfield town</t>
  </si>
  <si>
    <t>Washington-Passamaquoddy Indian Township Reservation</t>
  </si>
  <si>
    <t>Washington-Passamaquoddy Pleasant Point Reservation</t>
  </si>
  <si>
    <t>Washington-Pembroke town</t>
  </si>
  <si>
    <t>Washington-Perry town</t>
  </si>
  <si>
    <t>Washington-Princeton town</t>
  </si>
  <si>
    <t>Washington-Robbinston town</t>
  </si>
  <si>
    <t>Washington-Roque Bluffs town</t>
  </si>
  <si>
    <t>Washington-Steuben town</t>
  </si>
  <si>
    <t>Washington-Talmadge town</t>
  </si>
  <si>
    <t>Washington-Topsfield town</t>
  </si>
  <si>
    <t>Washington-Vanceboro town</t>
  </si>
  <si>
    <t>Washington-Waite town</t>
  </si>
  <si>
    <t>Washington-Wesley town</t>
  </si>
  <si>
    <t>Washington-Whiting town</t>
  </si>
  <si>
    <t>Washington-Whitneyville town</t>
  </si>
  <si>
    <t>York-Acton town</t>
  </si>
  <si>
    <t>York-Alfred town</t>
  </si>
  <si>
    <t>York-Arundel town</t>
  </si>
  <si>
    <t>York-Berwick town</t>
  </si>
  <si>
    <t>York-Biddeford city</t>
  </si>
  <si>
    <t>York-Buxton town</t>
  </si>
  <si>
    <t>York-Cornish town</t>
  </si>
  <si>
    <t>York-Dayton town</t>
  </si>
  <si>
    <t>York-Eliot town</t>
  </si>
  <si>
    <t>York-Hollis town</t>
  </si>
  <si>
    <t>York-Kennebunk town</t>
  </si>
  <si>
    <t>York-Kennebunkport town</t>
  </si>
  <si>
    <t>York-Kittery town</t>
  </si>
  <si>
    <t>York-Lebanon town</t>
  </si>
  <si>
    <t>York-Limerick town</t>
  </si>
  <si>
    <t>York-Limington town</t>
  </si>
  <si>
    <t>York-Lyman town</t>
  </si>
  <si>
    <t>York-Newfield town</t>
  </si>
  <si>
    <t>York-North Berwick town</t>
  </si>
  <si>
    <t>York-Ogunquit town</t>
  </si>
  <si>
    <t>York-Old Orchard Beach town</t>
  </si>
  <si>
    <t>York-Parsonsfield town</t>
  </si>
  <si>
    <t>York-Saco city</t>
  </si>
  <si>
    <t>York-Shapleigh town</t>
  </si>
  <si>
    <t>York-South Berwick town</t>
  </si>
  <si>
    <t>York-Waterboro town</t>
  </si>
  <si>
    <t>York-Wells town</t>
  </si>
  <si>
    <t>York-York town</t>
  </si>
  <si>
    <t>Allegany</t>
  </si>
  <si>
    <t>Anne Arundel</t>
  </si>
  <si>
    <t>Baltimore</t>
  </si>
  <si>
    <t>Calvert</t>
  </si>
  <si>
    <t>Caroline</t>
  </si>
  <si>
    <t>Cecil</t>
  </si>
  <si>
    <t>Charles</t>
  </si>
  <si>
    <t>Dorchester</t>
  </si>
  <si>
    <t>Frederick</t>
  </si>
  <si>
    <t>Garrett</t>
  </si>
  <si>
    <t>Harford</t>
  </si>
  <si>
    <t>Prince George's</t>
  </si>
  <si>
    <t>Queen Anne's</t>
  </si>
  <si>
    <t>St. Mary's</t>
  </si>
  <si>
    <t>Somerset</t>
  </si>
  <si>
    <t>Wicomico</t>
  </si>
  <si>
    <t>Worcester</t>
  </si>
  <si>
    <t>Baltimore city</t>
  </si>
  <si>
    <t>Barnstable-Barnstable Town city</t>
  </si>
  <si>
    <t>Barnstable-Bourne town</t>
  </si>
  <si>
    <t>Barnstable-Brewster town</t>
  </si>
  <si>
    <t>Barnstable-Chatham town</t>
  </si>
  <si>
    <t>Barnstable-Dennis town</t>
  </si>
  <si>
    <t>Barnstable-Eastham town</t>
  </si>
  <si>
    <t>Barnstable-Falmouth town</t>
  </si>
  <si>
    <t>Barnstable-Harwich town</t>
  </si>
  <si>
    <t>Barnstable-Mashpee town</t>
  </si>
  <si>
    <t>Barnstable-Orleans town</t>
  </si>
  <si>
    <t>Barnstable-Provincetown town</t>
  </si>
  <si>
    <t>Barnstable-Sandwich town</t>
  </si>
  <si>
    <t>Barnstable-Truro town</t>
  </si>
  <si>
    <t>Barnstable-Wellfleet town</t>
  </si>
  <si>
    <t>Barnstable-Yarmouth town</t>
  </si>
  <si>
    <t>Berkshire-Adams town</t>
  </si>
  <si>
    <t>Berkshire-Alford town</t>
  </si>
  <si>
    <t>Berkshire-Becket town</t>
  </si>
  <si>
    <t>Berkshire-Cheshire town</t>
  </si>
  <si>
    <t>Berkshire-Clarksburg town</t>
  </si>
  <si>
    <t>Berkshire-Dalton town</t>
  </si>
  <si>
    <t>Berkshire-Egremont town</t>
  </si>
  <si>
    <t>Berkshire-Florida town</t>
  </si>
  <si>
    <t>Berkshire-Great Barrington town</t>
  </si>
  <si>
    <t>Berkshire-Hancock town</t>
  </si>
  <si>
    <t>Berkshire-Hinsdale town</t>
  </si>
  <si>
    <t>Berkshire-Lanesborough town</t>
  </si>
  <si>
    <t>Berkshire-Lee town</t>
  </si>
  <si>
    <t>Berkshire-Lenox town</t>
  </si>
  <si>
    <t>Berkshire-Monterey town</t>
  </si>
  <si>
    <t>Berkshire-Mount Washington town</t>
  </si>
  <si>
    <t>Berkshire-New Ashford town</t>
  </si>
  <si>
    <t>Berkshire-New Marlborough town</t>
  </si>
  <si>
    <t>Berkshire-North Adams city</t>
  </si>
  <si>
    <t>Berkshire-Otis town</t>
  </si>
  <si>
    <t>Berkshire-Peru town</t>
  </si>
  <si>
    <t>Berkshire-Pittsfield city</t>
  </si>
  <si>
    <t>Berkshire-Richmond town</t>
  </si>
  <si>
    <t>Berkshire-Sandisfield town</t>
  </si>
  <si>
    <t>Berkshire-Savoy town</t>
  </si>
  <si>
    <t>Berkshire-Sheffield town</t>
  </si>
  <si>
    <t>Berkshire-Stockbridge town</t>
  </si>
  <si>
    <t>Berkshire-Tyringham town</t>
  </si>
  <si>
    <t>Berkshire-Washington town</t>
  </si>
  <si>
    <t>Berkshire-West Stockbridge town</t>
  </si>
  <si>
    <t>Berkshire-Williamstown town</t>
  </si>
  <si>
    <t>Berkshire-Windsor town</t>
  </si>
  <si>
    <t>Bristol-Acushnet town</t>
  </si>
  <si>
    <t>Bristol-Attleboro city</t>
  </si>
  <si>
    <t>Bristol-Berkley town</t>
  </si>
  <si>
    <t>Bristol-Dartmouth town</t>
  </si>
  <si>
    <t>Bristol-Dighton town</t>
  </si>
  <si>
    <t>Bristol-Easton town</t>
  </si>
  <si>
    <t>Bristol-Fairhaven town</t>
  </si>
  <si>
    <t>Bristol-Fall River city</t>
  </si>
  <si>
    <t>Bristol-Freetown town</t>
  </si>
  <si>
    <t>Bristol-Mansfield town</t>
  </si>
  <si>
    <t>Bristol-New Bedford city</t>
  </si>
  <si>
    <t>Bristol-North Attleborough town</t>
  </si>
  <si>
    <t>Bristol-Norton town</t>
  </si>
  <si>
    <t>Bristol-Raynham town</t>
  </si>
  <si>
    <t>Bristol-Rehoboth town</t>
  </si>
  <si>
    <t>Bristol-Seekonk town</t>
  </si>
  <si>
    <t>Bristol-Somerset town</t>
  </si>
  <si>
    <t>Bristol-Swansea town</t>
  </si>
  <si>
    <t>Bristol-Taunton city</t>
  </si>
  <si>
    <t>Bristol-Westport town</t>
  </si>
  <si>
    <t>Dukes-Aquinnah town</t>
  </si>
  <si>
    <t>Dukes-Chilmark town</t>
  </si>
  <si>
    <t>Dukes-Edgartown town</t>
  </si>
  <si>
    <t>Dukes-Gosnold town</t>
  </si>
  <si>
    <t>Dukes-Oak Bluffs town</t>
  </si>
  <si>
    <t>Dukes-Tisbury town</t>
  </si>
  <si>
    <t>Dukes-West Tisbury town</t>
  </si>
  <si>
    <t>Essex-Amesbury Town city</t>
  </si>
  <si>
    <t>Essex-Andover town</t>
  </si>
  <si>
    <t>Essex-Beverly city</t>
  </si>
  <si>
    <t>Essex-Boxford town</t>
  </si>
  <si>
    <t>Essex-Danvers town</t>
  </si>
  <si>
    <t>Essex-Essex town</t>
  </si>
  <si>
    <t>Essex-Georgetown town</t>
  </si>
  <si>
    <t>Essex-Gloucester city</t>
  </si>
  <si>
    <t>Essex-Groveland town</t>
  </si>
  <si>
    <t>Essex-Hamilton town</t>
  </si>
  <si>
    <t>Essex-Haverhill city</t>
  </si>
  <si>
    <t>Essex-Ipswich town</t>
  </si>
  <si>
    <t>Essex-Lawrence city</t>
  </si>
  <si>
    <t>Essex-Lynn city</t>
  </si>
  <si>
    <t>Essex-Lynnfield town</t>
  </si>
  <si>
    <t>Essex-Manchester-by-the-Sea town</t>
  </si>
  <si>
    <t>Essex-Marblehead town</t>
  </si>
  <si>
    <t>Essex-Merrimac town</t>
  </si>
  <si>
    <t>Essex-Methuen city</t>
  </si>
  <si>
    <t>Essex-Middleton town</t>
  </si>
  <si>
    <t>Essex-Nahant town</t>
  </si>
  <si>
    <t>Essex-Newbury town</t>
  </si>
  <si>
    <t>Essex-Newburyport city</t>
  </si>
  <si>
    <t>Essex-North Andover town</t>
  </si>
  <si>
    <t>Essex-Peabody city</t>
  </si>
  <si>
    <t>Essex-Rockport town</t>
  </si>
  <si>
    <t>Essex-Rowley town</t>
  </si>
  <si>
    <t>Essex-Salem city</t>
  </si>
  <si>
    <t>Essex-Salisbury town</t>
  </si>
  <si>
    <t>Essex-Saugus town</t>
  </si>
  <si>
    <t>Essex-Swampscott town</t>
  </si>
  <si>
    <t>Essex-Topsfield town</t>
  </si>
  <si>
    <t>Essex-Wenham town</t>
  </si>
  <si>
    <t>Essex-West Newbury town</t>
  </si>
  <si>
    <t>Franklin-Ashfield town</t>
  </si>
  <si>
    <t>Franklin-Bernardston town</t>
  </si>
  <si>
    <t>Franklin-Buckland town</t>
  </si>
  <si>
    <t>Franklin-Charlemont town</t>
  </si>
  <si>
    <t>Franklin-Colrain town</t>
  </si>
  <si>
    <t>Franklin-Conway town</t>
  </si>
  <si>
    <t>Franklin-Deerfield town</t>
  </si>
  <si>
    <t>Franklin-Erving town</t>
  </si>
  <si>
    <t>Franklin-Gill town</t>
  </si>
  <si>
    <t>Franklin-Greenfield Town city</t>
  </si>
  <si>
    <t>Franklin-Hawley town</t>
  </si>
  <si>
    <t>Franklin-Heath town</t>
  </si>
  <si>
    <t>Franklin-Leverett town</t>
  </si>
  <si>
    <t>Franklin-Leyden town</t>
  </si>
  <si>
    <t>Franklin-Monroe town</t>
  </si>
  <si>
    <t>Franklin-Montague town</t>
  </si>
  <si>
    <t>Franklin-New Salem town</t>
  </si>
  <si>
    <t>Franklin-Northfield town</t>
  </si>
  <si>
    <t>Franklin-Orange town</t>
  </si>
  <si>
    <t>Franklin-Rowe town</t>
  </si>
  <si>
    <t>Franklin-Shelburne town</t>
  </si>
  <si>
    <t>Franklin-Shutesbury town</t>
  </si>
  <si>
    <t>Franklin-Sunderland town</t>
  </si>
  <si>
    <t>Franklin-Warwick town</t>
  </si>
  <si>
    <t>Franklin-Wendell town</t>
  </si>
  <si>
    <t>Franklin-Whately town</t>
  </si>
  <si>
    <t>Hampden-Agawam Town city</t>
  </si>
  <si>
    <t>Hampden-Blandford town</t>
  </si>
  <si>
    <t>Hampden-Brimfield town</t>
  </si>
  <si>
    <t>Hampden-Chester town</t>
  </si>
  <si>
    <t>Hampden-Chicopee city</t>
  </si>
  <si>
    <t>Hampden-East Longmeadow town</t>
  </si>
  <si>
    <t>Hampden-Granville town</t>
  </si>
  <si>
    <t>Hampden-Hampden town</t>
  </si>
  <si>
    <t>Hampden-Holland town</t>
  </si>
  <si>
    <t>Hampden-Holyoke city</t>
  </si>
  <si>
    <t>Hampden-Longmeadow town</t>
  </si>
  <si>
    <t>Hampden-Ludlow town</t>
  </si>
  <si>
    <t>Hampden-Monson town</t>
  </si>
  <si>
    <t>Hampden-Montgomery town</t>
  </si>
  <si>
    <t>Hampden-Palmer Town city</t>
  </si>
  <si>
    <t>Hampden-Russell town</t>
  </si>
  <si>
    <t>Hampden-Southwick town</t>
  </si>
  <si>
    <t>Hampden-Springfield city</t>
  </si>
  <si>
    <t>Hampden-Tolland town</t>
  </si>
  <si>
    <t>Hampden-Wales town</t>
  </si>
  <si>
    <t>Hampden-West Springfield Town city</t>
  </si>
  <si>
    <t>Hampden-Westfield city</t>
  </si>
  <si>
    <t>Hampden-Wilbraham town</t>
  </si>
  <si>
    <t>Hampshire-Amherst town</t>
  </si>
  <si>
    <t>Hampshire-Belchertown town</t>
  </si>
  <si>
    <t>Hampshire-Chesterfield town</t>
  </si>
  <si>
    <t>Hampshire-Cummington town</t>
  </si>
  <si>
    <t>Hampshire-Easthampton Town city</t>
  </si>
  <si>
    <t>Hampshire-Goshen town</t>
  </si>
  <si>
    <t>Hampshire-Granby town</t>
  </si>
  <si>
    <t>Hampshire-Hadley town</t>
  </si>
  <si>
    <t>Hampshire-Hatfield town</t>
  </si>
  <si>
    <t>Hampshire-Huntington town</t>
  </si>
  <si>
    <t>Hampshire-Middlefield town</t>
  </si>
  <si>
    <t>Hampshire-Northampton city</t>
  </si>
  <si>
    <t>Hampshire-Pelham town</t>
  </si>
  <si>
    <t>Hampshire-Plainfield town</t>
  </si>
  <si>
    <t>Hampshire-South Hadley town</t>
  </si>
  <si>
    <t>Hampshire-Southampton town</t>
  </si>
  <si>
    <t>Hampshire-Ware town</t>
  </si>
  <si>
    <t>Hampshire-Westhampton town</t>
  </si>
  <si>
    <t>Hampshire-Williamsburg town</t>
  </si>
  <si>
    <t>Hampshire-Worthington town</t>
  </si>
  <si>
    <t>Middlesex-Acton town</t>
  </si>
  <si>
    <t>Middlesex-Arlington town</t>
  </si>
  <si>
    <t>Middlesex-Ashby town</t>
  </si>
  <si>
    <t>Middlesex-Ashland town</t>
  </si>
  <si>
    <t>Middlesex-Ayer town</t>
  </si>
  <si>
    <t>Middlesex-Bedford town</t>
  </si>
  <si>
    <t>Middlesex-Belmont town</t>
  </si>
  <si>
    <t>Middlesex-Billerica town</t>
  </si>
  <si>
    <t>Middlesex-Boxborough town</t>
  </si>
  <si>
    <t>Middlesex-Burlington town</t>
  </si>
  <si>
    <t>Middlesex-Cambridge city</t>
  </si>
  <si>
    <t>Middlesex-Carlisle town</t>
  </si>
  <si>
    <t>Middlesex-Chelmsford town</t>
  </si>
  <si>
    <t>Middlesex-Concord town</t>
  </si>
  <si>
    <t>Middlesex-Dracut town</t>
  </si>
  <si>
    <t>Middlesex-Dunstable town</t>
  </si>
  <si>
    <t>Middlesex-Everett city</t>
  </si>
  <si>
    <t>Middlesex-Framingham town</t>
  </si>
  <si>
    <t>Middlesex-Groton town</t>
  </si>
  <si>
    <t>Middlesex-Holliston town</t>
  </si>
  <si>
    <t>Middlesex-Hopkinton town</t>
  </si>
  <si>
    <t>Middlesex-Hudson town</t>
  </si>
  <si>
    <t>Middlesex-Lexington town</t>
  </si>
  <si>
    <t>Middlesex-Lincoln town</t>
  </si>
  <si>
    <t>Middlesex-Littleton town</t>
  </si>
  <si>
    <t>Middlesex-Lowell city</t>
  </si>
  <si>
    <t>Middlesex-Malden city</t>
  </si>
  <si>
    <t>Middlesex-Marlborough city</t>
  </si>
  <si>
    <t>Middlesex-Maynard town</t>
  </si>
  <si>
    <t>Middlesex-Medford city</t>
  </si>
  <si>
    <t>Middlesex-Melrose city</t>
  </si>
  <si>
    <t>Middlesex-Natick town</t>
  </si>
  <si>
    <t>Middlesex-Newton city</t>
  </si>
  <si>
    <t>Middlesex-North Reading town</t>
  </si>
  <si>
    <t>Middlesex-Pepperell town</t>
  </si>
  <si>
    <t>Middlesex-Reading town</t>
  </si>
  <si>
    <t>Middlesex-Sherborn town</t>
  </si>
  <si>
    <t>Middlesex-Shirley town</t>
  </si>
  <si>
    <t>Middlesex-Somerville city</t>
  </si>
  <si>
    <t>Middlesex-Stoneham town</t>
  </si>
  <si>
    <t>Middlesex-Stow town</t>
  </si>
  <si>
    <t>Middlesex-Sudbury town</t>
  </si>
  <si>
    <t>Middlesex-Tewksbury town</t>
  </si>
  <si>
    <t>Middlesex-Townsend town</t>
  </si>
  <si>
    <t>Middlesex-Tyngsborough town</t>
  </si>
  <si>
    <t>Middlesex-Wakefield town</t>
  </si>
  <si>
    <t>Middlesex-Waltham city</t>
  </si>
  <si>
    <t>Middlesex-Watertown city</t>
  </si>
  <si>
    <t>Middlesex-Wayland town</t>
  </si>
  <si>
    <t>Middlesex-Westford town</t>
  </si>
  <si>
    <t>Middlesex-Weston town</t>
  </si>
  <si>
    <t>Middlesex-Wilmington town</t>
  </si>
  <si>
    <t>Middlesex-Winchester town</t>
  </si>
  <si>
    <t>Middlesex-Woburn city</t>
  </si>
  <si>
    <t>Nantucket-Nantucket town</t>
  </si>
  <si>
    <t>Norfolk-Avon town</t>
  </si>
  <si>
    <t>Norfolk-Bellingham town</t>
  </si>
  <si>
    <t>Norfolk-Braintree Town city</t>
  </si>
  <si>
    <t>Norfolk-Brookline town</t>
  </si>
  <si>
    <t>Norfolk-Canton town</t>
  </si>
  <si>
    <t>Norfolk-Cohasset town</t>
  </si>
  <si>
    <t>Norfolk-Dedham town</t>
  </si>
  <si>
    <t>Norfolk-Dover town</t>
  </si>
  <si>
    <t>Norfolk-Foxborough town</t>
  </si>
  <si>
    <t>Norfolk-Franklin Town city</t>
  </si>
  <si>
    <t>Norfolk-Holbrook town</t>
  </si>
  <si>
    <t>Norfolk-Medfield town</t>
  </si>
  <si>
    <t>Norfolk-Medway town</t>
  </si>
  <si>
    <t>Norfolk-Millis town</t>
  </si>
  <si>
    <t>Norfolk-Milton town</t>
  </si>
  <si>
    <t>Norfolk-Needham town</t>
  </si>
  <si>
    <t>Norfolk-Norfolk town</t>
  </si>
  <si>
    <t>Norfolk-Norwood town</t>
  </si>
  <si>
    <t>Norfolk-Plainville town</t>
  </si>
  <si>
    <t>Norfolk-Quincy city</t>
  </si>
  <si>
    <t>Norfolk-Randolph town</t>
  </si>
  <si>
    <t>Norfolk-Sharon town</t>
  </si>
  <si>
    <t>Norfolk-Stoughton town</t>
  </si>
  <si>
    <t>Norfolk-Walpole town</t>
  </si>
  <si>
    <t>Norfolk-Wellesley town</t>
  </si>
  <si>
    <t>Norfolk-Westwood town</t>
  </si>
  <si>
    <t>Norfolk-Weymouth Town city</t>
  </si>
  <si>
    <t>Norfolk-Wrentham town</t>
  </si>
  <si>
    <t>Plymouth-Abington town</t>
  </si>
  <si>
    <t>Plymouth-Bridgewater town</t>
  </si>
  <si>
    <t>Plymouth-Brockton city</t>
  </si>
  <si>
    <t>Plymouth-Carver town</t>
  </si>
  <si>
    <t>Plymouth-Duxbury town</t>
  </si>
  <si>
    <t>Plymouth-East Bridgewater town</t>
  </si>
  <si>
    <t>Plymouth-Halifax town</t>
  </si>
  <si>
    <t>Plymouth-Hanover town</t>
  </si>
  <si>
    <t>Plymouth-Hanson town</t>
  </si>
  <si>
    <t>Plymouth-Hingham town</t>
  </si>
  <si>
    <t>Plymouth-Hull town</t>
  </si>
  <si>
    <t>Plymouth-Kingston town</t>
  </si>
  <si>
    <t>Plymouth-Lakeville town</t>
  </si>
  <si>
    <t>Plymouth-Marion town</t>
  </si>
  <si>
    <t>Plymouth-Marshfield town</t>
  </si>
  <si>
    <t>Plymouth-Mattapoisett town</t>
  </si>
  <si>
    <t>Plymouth-Middleborough town</t>
  </si>
  <si>
    <t>Plymouth-Norwell town</t>
  </si>
  <si>
    <t>Plymouth-Pembroke town</t>
  </si>
  <si>
    <t>Plymouth-Plymouth town</t>
  </si>
  <si>
    <t>Plymouth-Plympton town</t>
  </si>
  <si>
    <t>Plymouth-Rochester town</t>
  </si>
  <si>
    <t>Plymouth-Rockland town</t>
  </si>
  <si>
    <t>Plymouth-Scituate town</t>
  </si>
  <si>
    <t>Plymouth-Wareham town</t>
  </si>
  <si>
    <t>Plymouth-West Bridgewater town</t>
  </si>
  <si>
    <t>Plymouth-Whitman town</t>
  </si>
  <si>
    <t>Suffolk-Boston city</t>
  </si>
  <si>
    <t>Suffolk-Chelsea city</t>
  </si>
  <si>
    <t>Suffolk-Revere city</t>
  </si>
  <si>
    <t>Suffolk-Winthrop Town city</t>
  </si>
  <si>
    <t>Worcester-Ashburnham town</t>
  </si>
  <si>
    <t>Worcester-Athol town</t>
  </si>
  <si>
    <t>Worcester-Auburn town</t>
  </si>
  <si>
    <t>Worcester-Barre town</t>
  </si>
  <si>
    <t>Worcester-Berlin town</t>
  </si>
  <si>
    <t>Worcester-Blackstone town</t>
  </si>
  <si>
    <t>Worcester-Bolton town</t>
  </si>
  <si>
    <t>Worcester-Boylston town</t>
  </si>
  <si>
    <t>Worcester-Brookfield town</t>
  </si>
  <si>
    <t>Worcester-Charlton town</t>
  </si>
  <si>
    <t>Worcester-Clinton town</t>
  </si>
  <si>
    <t>Worcester-Douglas town</t>
  </si>
  <si>
    <t>Worcester-Dudley town</t>
  </si>
  <si>
    <t>Worcester-East Brookfield town</t>
  </si>
  <si>
    <t>Worcester-Fitchburg city</t>
  </si>
  <si>
    <t>Worcester-Gardner city</t>
  </si>
  <si>
    <t>Worcester-Grafton town</t>
  </si>
  <si>
    <t>Worcester-Hardwick town</t>
  </si>
  <si>
    <t>Worcester-Harvard town</t>
  </si>
  <si>
    <t>Worcester-Holden town</t>
  </si>
  <si>
    <t>Worcester-Hopedale town</t>
  </si>
  <si>
    <t>Worcester-Hubbardston town</t>
  </si>
  <si>
    <t>Worcester-Lancaster town</t>
  </si>
  <si>
    <t>Worcester-Leicester town</t>
  </si>
  <si>
    <t>Worcester-Leominster city</t>
  </si>
  <si>
    <t>Worcester-Lunenburg town</t>
  </si>
  <si>
    <t>Worcester-Mendon town</t>
  </si>
  <si>
    <t>Worcester-Milford town</t>
  </si>
  <si>
    <t>Worcester-Millbury town</t>
  </si>
  <si>
    <t>Worcester-Millville town</t>
  </si>
  <si>
    <t>Worcester-New Braintree town</t>
  </si>
  <si>
    <t>Worcester-North Brookfield town</t>
  </si>
  <si>
    <t>Worcester-Northborough town</t>
  </si>
  <si>
    <t>Worcester-Northbridge town</t>
  </si>
  <si>
    <t>Worcester-Oakham town</t>
  </si>
  <si>
    <t>Worcester-Oxford town</t>
  </si>
  <si>
    <t>Worcester-Paxton town</t>
  </si>
  <si>
    <t>Worcester-Petersham town</t>
  </si>
  <si>
    <t>Worcester-Phillipston town</t>
  </si>
  <si>
    <t>Worcester-Princeton town</t>
  </si>
  <si>
    <t>Worcester-Royalston town</t>
  </si>
  <si>
    <t>Worcester-Rutland town</t>
  </si>
  <si>
    <t>Worcester-Shrewsbury town</t>
  </si>
  <si>
    <t>Worcester-Southborough town</t>
  </si>
  <si>
    <t>Worcester-Southbridge Town city</t>
  </si>
  <si>
    <t>Worcester-Spencer town</t>
  </si>
  <si>
    <t>Worcester-Sterling town</t>
  </si>
  <si>
    <t>Worcester-Sturbridge town</t>
  </si>
  <si>
    <t>Worcester-Sutton town</t>
  </si>
  <si>
    <t>Worcester-Templeton town</t>
  </si>
  <si>
    <t>Worcester-Upton town</t>
  </si>
  <si>
    <t>Worcester-Uxbridge town</t>
  </si>
  <si>
    <t>Worcester-Warren town</t>
  </si>
  <si>
    <t>Worcester-Webster town</t>
  </si>
  <si>
    <t>Worcester-West Boylston town</t>
  </si>
  <si>
    <t>Worcester-West Brookfield town</t>
  </si>
  <si>
    <t>Worcester-Westborough town</t>
  </si>
  <si>
    <t>Worcester-Westminster town</t>
  </si>
  <si>
    <t>Worcester-Winchendon town</t>
  </si>
  <si>
    <t>Worcester-Worcester city</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</si>
  <si>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</si>
  <si>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</si>
  <si>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</si>
  <si>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</si>
  <si>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</si>
  <si>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</si>
  <si>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</si>
  <si>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</si>
  <si>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</si>
  <si>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</si>
  <si>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</si>
  <si>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</si>
  <si>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</si>
  <si>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</si>
  <si>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</si>
  <si>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</si>
  <si>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</si>
  <si>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</si>
  <si>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</si>
  <si>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</si>
  <si>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</si>
  <si>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</si>
  <si>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</si>
  <si>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</si>
  <si>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</si>
  <si>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</si>
  <si>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</si>
  <si>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</si>
  <si>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</si>
  <si>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</si>
  <si>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</si>
  <si>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</si>
  <si>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</si>
  <si>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</si>
  <si>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</si>
  <si>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</si>
  <si>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</si>
  <si>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</si>
  <si>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</si>
  <si>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</si>
  <si>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</si>
  <si>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</si>
  <si>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</si>
  <si>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</si>
  <si>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</si>
  <si>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</si>
  <si>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</si>
  <si>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</si>
  <si>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</si>
  <si>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</si>
  <si>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</si>
  <si>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</si>
  <si>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</si>
  <si>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</si>
  <si>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</si>
  <si>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</si>
  <si>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</si>
  <si>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</si>
  <si>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</si>
  <si>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</si>
  <si>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</si>
  <si>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</si>
  <si>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</si>
  <si>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</si>
  <si>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</si>
  <si>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</si>
  <si>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</si>
  <si>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</si>
  <si>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</si>
  <si>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</si>
  <si>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</si>
  <si>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</si>
  <si>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</si>
  <si>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</si>
  <si>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</si>
  <si>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</si>
  <si>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</si>
  <si>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</si>
  <si>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</si>
  <si>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</si>
  <si>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</si>
  <si>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</si>
  <si>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</si>
  <si>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</si>
  <si>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</si>
  <si>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</si>
  <si>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</si>
  <si>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</si>
  <si>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</si>
  <si>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</si>
  <si>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</si>
  <si>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</si>
  <si>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</si>
  <si>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</si>
  <si>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</si>
  <si>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</si>
  <si>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</si>
  <si>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</si>
  <si>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</si>
  <si>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</si>
  <si>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</si>
  <si>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</si>
  <si>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</si>
  <si>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</si>
  <si>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</si>
  <si>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</si>
  <si>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</si>
  <si>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</si>
  <si>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</si>
  <si>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</si>
  <si>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</si>
  <si>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</si>
  <si>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</si>
  <si>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</si>
  <si>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</si>
  <si>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</si>
  <si>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</si>
  <si>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</si>
  <si>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</si>
  <si>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</si>
  <si>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</si>
  <si>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</si>
  <si>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</si>
  <si>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</si>
  <si>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</si>
  <si>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</si>
  <si>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</si>
  <si>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Claiborne</t>
  </si>
  <si>
    <t>Coahoma</t>
  </si>
  <si>
    <t>Copiah</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</si>
  <si>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</si>
  <si>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</si>
  <si>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</si>
  <si>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</si>
  <si>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</si>
  <si>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</si>
  <si>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</si>
  <si>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</si>
  <si>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</si>
  <si>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</si>
  <si>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</si>
  <si>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</si>
  <si>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</si>
  <si>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</si>
  <si>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</si>
  <si>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</si>
  <si>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</si>
  <si>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</si>
  <si>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</si>
  <si>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</si>
  <si>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</si>
  <si>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</si>
  <si>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</si>
  <si>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</si>
  <si>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</si>
  <si>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</si>
  <si>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</si>
  <si>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</si>
  <si>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</si>
  <si>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</si>
  <si>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</si>
  <si>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</si>
  <si>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</si>
  <si>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</si>
  <si>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</si>
  <si>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</si>
  <si>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</si>
  <si>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</si>
  <si>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Sullivan part-Sullivan city part of Crawford County</t>
  </si>
  <si>
    <t>Dent</t>
  </si>
  <si>
    <t>Dunklin</t>
  </si>
  <si>
    <t>Gasconade</t>
  </si>
  <si>
    <t>Gentry</t>
  </si>
  <si>
    <t>Hickory</t>
  </si>
  <si>
    <t>Holt</t>
  </si>
  <si>
    <t>Howell</t>
  </si>
  <si>
    <t>Laclede</t>
  </si>
  <si>
    <t>McDonald</t>
  </si>
  <si>
    <t>Maries</t>
  </si>
  <si>
    <t>Moniteau</t>
  </si>
  <si>
    <t>New Madrid</t>
  </si>
  <si>
    <t>Nodaway</t>
  </si>
  <si>
    <t>Ozark</t>
  </si>
  <si>
    <t>Pemiscot</t>
  </si>
  <si>
    <t>Pettis</t>
  </si>
  <si>
    <t>Phelps</t>
  </si>
  <si>
    <t>Platte</t>
  </si>
  <si>
    <t>Ralls</t>
  </si>
  <si>
    <t>Ray</t>
  </si>
  <si>
    <t>Reynolds</t>
  </si>
  <si>
    <t>St. Charles</t>
  </si>
  <si>
    <t>Ste. Genevieve</t>
  </si>
  <si>
    <t>St. Francois</t>
  </si>
  <si>
    <t>Scotland</t>
  </si>
  <si>
    <t>Shannon</t>
  </si>
  <si>
    <t>Stoddard</t>
  </si>
  <si>
    <t>Taney</t>
  </si>
  <si>
    <t>Vernon</t>
  </si>
  <si>
    <t>St. Louis city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</si>
  <si>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</si>
  <si>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</si>
  <si>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</si>
  <si>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</si>
  <si>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</si>
  <si>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</si>
  <si>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</si>
  <si>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</si>
  <si>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</si>
  <si>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</si>
  <si>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</si>
  <si>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</si>
  <si>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</si>
  <si>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</si>
  <si>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</si>
  <si>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</si>
  <si>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</si>
  <si>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</si>
  <si>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</si>
  <si>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</si>
  <si>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</si>
  <si>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</si>
  <si>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</si>
  <si>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</si>
  <si>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</si>
  <si>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</si>
  <si>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</si>
  <si>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</si>
  <si>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</si>
  <si>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</si>
  <si>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</si>
  <si>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</si>
  <si>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</si>
  <si>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</si>
  <si>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</si>
  <si>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</si>
  <si>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</si>
  <si>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</si>
  <si>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</si>
  <si>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</si>
  <si>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</si>
  <si>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</si>
  <si>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</si>
  <si>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</si>
  <si>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</si>
  <si>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</si>
  <si>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</si>
  <si>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</si>
  <si>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</si>
  <si>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</si>
  <si>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</si>
  <si>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</si>
  <si>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</si>
  <si>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</si>
  <si>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</si>
  <si>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</si>
  <si>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</si>
  <si>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</si>
  <si>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</si>
  <si>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</si>
  <si>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</si>
  <si>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</si>
  <si>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</si>
  <si>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</si>
  <si>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</si>
  <si>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</si>
  <si>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</si>
  <si>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</si>
  <si>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</si>
  <si>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</si>
  <si>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</si>
  <si>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</si>
  <si>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</si>
  <si>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</si>
  <si>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</si>
  <si>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</si>
  <si>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York</t>
  </si>
  <si>
    <t>Churchill</t>
  </si>
  <si>
    <t>Elko</t>
  </si>
  <si>
    <t>Esmeralda</t>
  </si>
  <si>
    <t>Eureka</t>
  </si>
  <si>
    <t>Lander</t>
  </si>
  <si>
    <t>Nye</t>
  </si>
  <si>
    <t>Pershing</t>
  </si>
  <si>
    <t>Storey</t>
  </si>
  <si>
    <t>Washoe</t>
  </si>
  <si>
    <t>White Pine</t>
  </si>
  <si>
    <t>Carson City</t>
  </si>
  <si>
    <t>Belknap-Alton town</t>
  </si>
  <si>
    <t>Belknap-Barnstead town</t>
  </si>
  <si>
    <t>Belknap-Belmont town</t>
  </si>
  <si>
    <t>Belknap-Center Harbor town</t>
  </si>
  <si>
    <t>Belknap-Gilford town</t>
  </si>
  <si>
    <t>Belknap-Gilmanton town</t>
  </si>
  <si>
    <t>Belknap-Laconia city</t>
  </si>
  <si>
    <t>Belknap-Meredith town</t>
  </si>
  <si>
    <t>Belknap-New Hampton town</t>
  </si>
  <si>
    <t>Belknap-Sanbornton town</t>
  </si>
  <si>
    <t>Belknap-Tilton town</t>
  </si>
  <si>
    <t>Carroll-Albany town</t>
  </si>
  <si>
    <t>Carroll-Bartlett town</t>
  </si>
  <si>
    <t>Carroll-Brookfield town</t>
  </si>
  <si>
    <t>Carroll-Chatham town</t>
  </si>
  <si>
    <t>Carroll-Conway town</t>
  </si>
  <si>
    <t>Carroll-Eaton town</t>
  </si>
  <si>
    <t>Carroll-Effingham town</t>
  </si>
  <si>
    <t>Carroll-Freedom town</t>
  </si>
  <si>
    <t>Carroll-Hale's location</t>
  </si>
  <si>
    <t>Carroll-Hart's Location town</t>
  </si>
  <si>
    <t>Carroll-Jackson town</t>
  </si>
  <si>
    <t>Carroll-Madison town</t>
  </si>
  <si>
    <t>Carroll-Moultonborough town</t>
  </si>
  <si>
    <t>Carroll-Ossipee town</t>
  </si>
  <si>
    <t>Carroll-Sandwich town</t>
  </si>
  <si>
    <t>Carroll-Tamworth town</t>
  </si>
  <si>
    <t>Carroll-Tuftonboro town</t>
  </si>
  <si>
    <t>Carroll-Wakefield town</t>
  </si>
  <si>
    <t>Carroll-Wolfeboro town</t>
  </si>
  <si>
    <t>Cheshire-Alstead town</t>
  </si>
  <si>
    <t>Cheshire-Chesterfield town</t>
  </si>
  <si>
    <t>Cheshire-Dublin town</t>
  </si>
  <si>
    <t>Cheshire-Fitzwilliam town</t>
  </si>
  <si>
    <t>Cheshire-Gilsum town</t>
  </si>
  <si>
    <t>Cheshire-Harrisville town</t>
  </si>
  <si>
    <t>Cheshire-Hinsdale town</t>
  </si>
  <si>
    <t>Cheshire-Jaffrey town</t>
  </si>
  <si>
    <t>Cheshire-Keene city</t>
  </si>
  <si>
    <t>Cheshire-Marlborough town</t>
  </si>
  <si>
    <t>Cheshire-Marlow town</t>
  </si>
  <si>
    <t>Cheshire-Nelson town</t>
  </si>
  <si>
    <t>Cheshire-Richmond town</t>
  </si>
  <si>
    <t>Cheshire-Rindge town</t>
  </si>
  <si>
    <t>Cheshire-Roxbury town</t>
  </si>
  <si>
    <t>Cheshire-Stoddard town</t>
  </si>
  <si>
    <t>Cheshire-Sullivan town</t>
  </si>
  <si>
    <t>Cheshire-Surry town</t>
  </si>
  <si>
    <t>Cheshire-Swanzey town</t>
  </si>
  <si>
    <t>Cheshire-Troy town</t>
  </si>
  <si>
    <t>Cheshire-Walpole town</t>
  </si>
  <si>
    <t>Cheshire-Westmoreland town</t>
  </si>
  <si>
    <t>Cheshire-Winchester town</t>
  </si>
  <si>
    <t>Coos-Atkinson and Gilmanton Academy grant</t>
  </si>
  <si>
    <t>Coos-Beans grant</t>
  </si>
  <si>
    <t>Coos-Beans purchase</t>
  </si>
  <si>
    <t>Coos-Berlin city</t>
  </si>
  <si>
    <t>Coos-Cambridge township</t>
  </si>
  <si>
    <t>Coos-Carroll town</t>
  </si>
  <si>
    <t>Coos-Chandlers purchase</t>
  </si>
  <si>
    <t>Coos-Clarksville town</t>
  </si>
  <si>
    <t>Coos-Colebrook town</t>
  </si>
  <si>
    <t>Coos-Columbia town</t>
  </si>
  <si>
    <t>Coos-Crawfords purchase</t>
  </si>
  <si>
    <t>Coos-Cutts grant</t>
  </si>
  <si>
    <t>Coos-Dalton town</t>
  </si>
  <si>
    <t>Coos-Dixs grant</t>
  </si>
  <si>
    <t>Coos-Dixville township</t>
  </si>
  <si>
    <t>Coos-Dummer town</t>
  </si>
  <si>
    <t>Coos-Errol town</t>
  </si>
  <si>
    <t>Coos-Ervings location</t>
  </si>
  <si>
    <t>Coos-Gorham town</t>
  </si>
  <si>
    <t>Coos-Greens grant</t>
  </si>
  <si>
    <t>Coos-Hadleys purchase</t>
  </si>
  <si>
    <t>Coos-Jefferson town</t>
  </si>
  <si>
    <t>Coos-Kilkenny township</t>
  </si>
  <si>
    <t>Coos-Lancaster town</t>
  </si>
  <si>
    <t>Coos-Low and Burbanks grant</t>
  </si>
  <si>
    <t>Coos-Martins location</t>
  </si>
  <si>
    <t>Coos-Milan town</t>
  </si>
  <si>
    <t>Coos-Millsfield township</t>
  </si>
  <si>
    <t>Coos-Northumberland town</t>
  </si>
  <si>
    <t>Coos-Odell township</t>
  </si>
  <si>
    <t>Coos-Pinkhams grant</t>
  </si>
  <si>
    <t>Coos-Pittsburg town</t>
  </si>
  <si>
    <t>Coos-Randolph town</t>
  </si>
  <si>
    <t>Coos-Sargents purchase</t>
  </si>
  <si>
    <t>Coos-Second College grant</t>
  </si>
  <si>
    <t>Coos-Shelburne town</t>
  </si>
  <si>
    <t>Coos-Stark town</t>
  </si>
  <si>
    <t>Coos-Stewartstown town</t>
  </si>
  <si>
    <t>Coos-Stratford town</t>
  </si>
  <si>
    <t>Coos-Success township</t>
  </si>
  <si>
    <t>Coos-Thompson and Meserves purchase</t>
  </si>
  <si>
    <t>Coos-Wentworth location</t>
  </si>
  <si>
    <t>Coos-Whitefield town</t>
  </si>
  <si>
    <t>Grafton-Alexandria town</t>
  </si>
  <si>
    <t>Grafton-Ashland town</t>
  </si>
  <si>
    <t>Grafton-Bath town</t>
  </si>
  <si>
    <t>Grafton-Benton town</t>
  </si>
  <si>
    <t>Grafton-Bethlehem town</t>
  </si>
  <si>
    <t>Grafton-Bridgewater town</t>
  </si>
  <si>
    <t>Grafton-Bristol town</t>
  </si>
  <si>
    <t>Grafton-Campton town</t>
  </si>
  <si>
    <t>Grafton-Canaan town</t>
  </si>
  <si>
    <t>Grafton-Dorchester town</t>
  </si>
  <si>
    <t>Grafton-Easton town</t>
  </si>
  <si>
    <t>Grafton-Ellsworth town</t>
  </si>
  <si>
    <t>Grafton-Enfield town</t>
  </si>
  <si>
    <t>Grafton-Franconia town</t>
  </si>
  <si>
    <t>Grafton-Grafton town</t>
  </si>
  <si>
    <t>Grafton-Groton town</t>
  </si>
  <si>
    <t>Grafton-Hanover town</t>
  </si>
  <si>
    <t>Grafton-Haverhill town</t>
  </si>
  <si>
    <t>Grafton-Hebron town</t>
  </si>
  <si>
    <t>Grafton-Holderness town</t>
  </si>
  <si>
    <t>Grafton-Landaff town</t>
  </si>
  <si>
    <t>Grafton-Lebanon city</t>
  </si>
  <si>
    <t>Grafton-Lincoln town</t>
  </si>
  <si>
    <t>Grafton-Lisbon town</t>
  </si>
  <si>
    <t>Grafton-Littleton town</t>
  </si>
  <si>
    <t>Grafton-Livermore town</t>
  </si>
  <si>
    <t>Grafton-Lyman town</t>
  </si>
  <si>
    <t>Grafton-Lyme town</t>
  </si>
  <si>
    <t>Grafton-Monroe town</t>
  </si>
  <si>
    <t>Grafton-Orange town</t>
  </si>
  <si>
    <t>Grafton-Orford town</t>
  </si>
  <si>
    <t>Grafton-Piermont town</t>
  </si>
  <si>
    <t>Grafton-Plymouth town</t>
  </si>
  <si>
    <t>Grafton-Rumney town</t>
  </si>
  <si>
    <t>Grafton-Sugar Hill town</t>
  </si>
  <si>
    <t>Grafton-Thornton town</t>
  </si>
  <si>
    <t>Grafton-Warren town</t>
  </si>
  <si>
    <t>Grafton-Waterville Valley town</t>
  </si>
  <si>
    <t>Grafton-Wentworth town</t>
  </si>
  <si>
    <t>Grafton-Woodstock town</t>
  </si>
  <si>
    <t>Hillsborough-Amherst town</t>
  </si>
  <si>
    <t>Hillsborough-Antrim town</t>
  </si>
  <si>
    <t>Hillsborough-Bedford town</t>
  </si>
  <si>
    <t>Hillsborough-Bennington town</t>
  </si>
  <si>
    <t>Hillsborough-Brookline town</t>
  </si>
  <si>
    <t>Hillsborough-Deering town</t>
  </si>
  <si>
    <t>Hillsborough-Francestown town</t>
  </si>
  <si>
    <t>Hillsborough-Goffstown town</t>
  </si>
  <si>
    <t>Hillsborough-Greenfield town</t>
  </si>
  <si>
    <t>Hillsborough-Greenville town</t>
  </si>
  <si>
    <t>Hillsborough-Hancock town</t>
  </si>
  <si>
    <t>Hillsborough-Hillsborough town</t>
  </si>
  <si>
    <t>Hillsborough-Hollis town</t>
  </si>
  <si>
    <t>Hillsborough-Hudson town</t>
  </si>
  <si>
    <t>Hillsborough-Litchfield town</t>
  </si>
  <si>
    <t>Hillsborough-Lyndeborough town</t>
  </si>
  <si>
    <t>Hillsborough-Manchester city</t>
  </si>
  <si>
    <t>Hillsborough-Mason town</t>
  </si>
  <si>
    <t>Hillsborough-Merrimack town</t>
  </si>
  <si>
    <t>Hillsborough-Milford town</t>
  </si>
  <si>
    <t>Hillsborough-Mont Vernon town</t>
  </si>
  <si>
    <t>Hillsborough-Nashua city</t>
  </si>
  <si>
    <t>Hillsborough-New Boston town</t>
  </si>
  <si>
    <t>Hillsborough-New Ipswich town</t>
  </si>
  <si>
    <t>Hillsborough-Pelham town</t>
  </si>
  <si>
    <t>Hillsborough-Peterborough town</t>
  </si>
  <si>
    <t>Hillsborough-Sharon town</t>
  </si>
  <si>
    <t>Hillsborough-Temple town</t>
  </si>
  <si>
    <t>Hillsborough-Weare town</t>
  </si>
  <si>
    <t>Hillsborough-Wilton town</t>
  </si>
  <si>
    <t>Hillsborough-Windsor town</t>
  </si>
  <si>
    <t>Merrimack-Allenstown town</t>
  </si>
  <si>
    <t>Merrimack-Andover town</t>
  </si>
  <si>
    <t>Merrimack-Boscawen town</t>
  </si>
  <si>
    <t>Merrimack-Bow town</t>
  </si>
  <si>
    <t>Merrimack-Bradford town</t>
  </si>
  <si>
    <t>Merrimack-Canterbury town</t>
  </si>
  <si>
    <t>Merrimack-Chichester town</t>
  </si>
  <si>
    <t>Merrimack-Concord city</t>
  </si>
  <si>
    <t>Merrimack-Danbury town</t>
  </si>
  <si>
    <t>Merrimack-Dunbarton town</t>
  </si>
  <si>
    <t>Merrimack-Epsom town</t>
  </si>
  <si>
    <t>Merrimack-Franklin city</t>
  </si>
  <si>
    <t>Merrimack-Henniker town</t>
  </si>
  <si>
    <t>Merrimack-Hill town</t>
  </si>
  <si>
    <t>Merrimack-Hooksett town</t>
  </si>
  <si>
    <t>Merrimack-Hopkinton town</t>
  </si>
  <si>
    <t>Merrimack-Loudon town</t>
  </si>
  <si>
    <t>Merrimack-New London town</t>
  </si>
  <si>
    <t>Merrimack-Newbury town</t>
  </si>
  <si>
    <t>Merrimack-Northfield town</t>
  </si>
  <si>
    <t>Merrimack-Pembroke town</t>
  </si>
  <si>
    <t>Merrimack-Pittsfield town</t>
  </si>
  <si>
    <t>Merrimack-Salisbury town</t>
  </si>
  <si>
    <t>Merrimack-Sutton town</t>
  </si>
  <si>
    <t>Merrimack-Warner town</t>
  </si>
  <si>
    <t>Merrimack-Webster town</t>
  </si>
  <si>
    <t>Merrimack-Wilmot town</t>
  </si>
  <si>
    <t>Rockingham-Atkinson town</t>
  </si>
  <si>
    <t>Rockingham-Auburn town</t>
  </si>
  <si>
    <t>Rockingham-Brentwood town</t>
  </si>
  <si>
    <t>Rockingham-Candia town</t>
  </si>
  <si>
    <t>Rockingham-Chester town</t>
  </si>
  <si>
    <t>Rockingham-Danville town</t>
  </si>
  <si>
    <t>Rockingham-Deerfield town</t>
  </si>
  <si>
    <t>Rockingham-Derry town</t>
  </si>
  <si>
    <t>Rockingham-East Kingston town</t>
  </si>
  <si>
    <t>Rockingham-Epping town</t>
  </si>
  <si>
    <t>Rockingham-Exeter town</t>
  </si>
  <si>
    <t>Rockingham-Fremont town</t>
  </si>
  <si>
    <t>Rockingham-Greenland town</t>
  </si>
  <si>
    <t>Rockingham-Hampstead town</t>
  </si>
  <si>
    <t>Rockingham-Hampton Falls town</t>
  </si>
  <si>
    <t>Rockingham-Hampton town</t>
  </si>
  <si>
    <t>Rockingham-Kensington town</t>
  </si>
  <si>
    <t>Rockingham-Kingston town</t>
  </si>
  <si>
    <t>Rockingham-Londonderry town</t>
  </si>
  <si>
    <t>Rockingham-New Castle town</t>
  </si>
  <si>
    <t>Rockingham-Newfields town</t>
  </si>
  <si>
    <t>Rockingham-Newington town</t>
  </si>
  <si>
    <t>Rockingham-Newmarket town</t>
  </si>
  <si>
    <t>Rockingham-Newton town</t>
  </si>
  <si>
    <t>Rockingham-North Hampton town</t>
  </si>
  <si>
    <t>Rockingham-Northwood town</t>
  </si>
  <si>
    <t>Rockingham-Nottingham town</t>
  </si>
  <si>
    <t>Rockingham-Plaistow town</t>
  </si>
  <si>
    <t>Rockingham-Portsmouth city</t>
  </si>
  <si>
    <t>Rockingham-Raymond town</t>
  </si>
  <si>
    <t>Rockingham-Rye town</t>
  </si>
  <si>
    <t>Rockingham-Salem town</t>
  </si>
  <si>
    <t>Rockingham-Sandown town</t>
  </si>
  <si>
    <t>Rockingham-Seabrook town</t>
  </si>
  <si>
    <t>Rockingham-South Hampton town</t>
  </si>
  <si>
    <t>Rockingham-Stratham town</t>
  </si>
  <si>
    <t>Rockingham-Windham town</t>
  </si>
  <si>
    <t>Strafford-Barrington town</t>
  </si>
  <si>
    <t>Strafford-Dover city</t>
  </si>
  <si>
    <t>Strafford-Durham town</t>
  </si>
  <si>
    <t>Strafford-Farmington town</t>
  </si>
  <si>
    <t>Strafford-Lee town</t>
  </si>
  <si>
    <t>Strafford-Madbury town</t>
  </si>
  <si>
    <t>Strafford-Middleton town</t>
  </si>
  <si>
    <t>Strafford-Milton town</t>
  </si>
  <si>
    <t>Strafford-New Durham town</t>
  </si>
  <si>
    <t>Strafford-Rochester city</t>
  </si>
  <si>
    <t>Strafford-Rollinsford town</t>
  </si>
  <si>
    <t>Strafford-Somersworth city</t>
  </si>
  <si>
    <t>Strafford-Strafford town</t>
  </si>
  <si>
    <t>Sullivan-Acworth town</t>
  </si>
  <si>
    <t>Sullivan-Charlestown town</t>
  </si>
  <si>
    <t>Sullivan-Claremont city</t>
  </si>
  <si>
    <t>Sullivan-Cornish town</t>
  </si>
  <si>
    <t>Sullivan-Croydon town</t>
  </si>
  <si>
    <t>Sullivan-Goshen town</t>
  </si>
  <si>
    <t>Sullivan-Grantham town</t>
  </si>
  <si>
    <t>Sullivan-Langdon town</t>
  </si>
  <si>
    <t>Sullivan-Lempster town</t>
  </si>
  <si>
    <t>Sullivan-Newport town</t>
  </si>
  <si>
    <t>Sullivan-Plainfield town</t>
  </si>
  <si>
    <t>Sullivan-Springfield town</t>
  </si>
  <si>
    <t>Sullivan-Sunapee town</t>
  </si>
  <si>
    <t>Sullivan-Unity town</t>
  </si>
  <si>
    <t>Sullivan-Washington town</t>
  </si>
  <si>
    <t>Atlantic</t>
  </si>
  <si>
    <t>Bergen</t>
  </si>
  <si>
    <t>Burlington</t>
  </si>
  <si>
    <t>Cape May</t>
  </si>
  <si>
    <t>Essex</t>
  </si>
  <si>
    <t>Gloucester</t>
  </si>
  <si>
    <t>Hudson</t>
  </si>
  <si>
    <t>Hunterdon</t>
  </si>
  <si>
    <t>Middlesex</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</si>
  <si>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</si>
  <si>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</si>
  <si>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</si>
  <si>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</si>
  <si>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</si>
  <si>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</si>
  <si>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</si>
  <si>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</si>
  <si>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</si>
  <si>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</si>
  <si>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</si>
  <si>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</si>
  <si>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</si>
  <si>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</si>
  <si>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</si>
  <si>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</si>
  <si>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</si>
  <si>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</si>
  <si>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</si>
  <si>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</si>
  <si>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</si>
  <si>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</si>
  <si>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</si>
  <si>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</si>
  <si>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</si>
  <si>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</si>
  <si>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</si>
  <si>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</si>
  <si>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</si>
  <si>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</si>
  <si>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</si>
  <si>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</si>
  <si>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</si>
  <si>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</si>
  <si>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</si>
  <si>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</si>
  <si>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</si>
  <si>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</si>
  <si>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</si>
  <si>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</si>
  <si>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</si>
  <si>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</si>
  <si>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Orleans</t>
  </si>
  <si>
    <t>Oswego</t>
  </si>
  <si>
    <t>Queens</t>
  </si>
  <si>
    <t>Rensselaer</t>
  </si>
  <si>
    <t>Rockland</t>
  </si>
  <si>
    <t>St. Lawrence</t>
  </si>
  <si>
    <t>Saratoga</t>
  </si>
  <si>
    <t>Schenectady</t>
  </si>
  <si>
    <t>Schoharie</t>
  </si>
  <si>
    <t>Seneca</t>
  </si>
  <si>
    <t>Suffolk</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</si>
  <si>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</si>
  <si>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</si>
  <si>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</si>
  <si>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</si>
  <si>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</si>
  <si>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</si>
  <si>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</si>
  <si>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</si>
  <si>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</si>
  <si>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</si>
  <si>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</si>
  <si>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</si>
  <si>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</si>
  <si>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</si>
  <si>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</si>
  <si>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</si>
  <si>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</si>
  <si>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</si>
  <si>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</si>
  <si>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</si>
  <si>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</si>
  <si>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</si>
  <si>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</si>
  <si>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</si>
  <si>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</si>
  <si>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</si>
  <si>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</si>
  <si>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</si>
  <si>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</si>
  <si>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</si>
  <si>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</si>
  <si>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</si>
  <si>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</si>
  <si>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</si>
  <si>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</si>
  <si>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</si>
  <si>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</si>
  <si>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</si>
  <si>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</si>
  <si>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</si>
  <si>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</si>
  <si>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</si>
  <si>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</si>
  <si>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</si>
  <si>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</si>
  <si>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</si>
  <si>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</si>
  <si>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</si>
  <si>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</si>
  <si>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</si>
  <si>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</si>
  <si>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</si>
  <si>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</si>
  <si>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</si>
  <si>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</si>
  <si>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</si>
  <si>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Rockingham</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</si>
  <si>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</si>
  <si>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</si>
  <si>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</si>
  <si>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</si>
  <si>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</si>
  <si>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</si>
  <si>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</si>
  <si>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</si>
  <si>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</si>
  <si>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</si>
  <si>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</si>
  <si>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</si>
  <si>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</si>
  <si>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</si>
  <si>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</si>
  <si>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</si>
  <si>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</si>
  <si>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</si>
  <si>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</si>
  <si>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</si>
  <si>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</si>
  <si>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</si>
  <si>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</si>
  <si>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</si>
  <si>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</si>
  <si>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</si>
  <si>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</si>
  <si>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</si>
  <si>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</si>
  <si>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</si>
  <si>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</si>
  <si>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</si>
  <si>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</si>
  <si>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</si>
  <si>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</si>
  <si>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</si>
  <si>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</si>
  <si>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</si>
  <si>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</si>
  <si>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</si>
  <si>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</si>
  <si>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</si>
  <si>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</si>
  <si>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</si>
  <si>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</si>
  <si>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</si>
  <si>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</si>
  <si>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</si>
  <si>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</si>
  <si>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</si>
  <si>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</si>
  <si>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</si>
  <si>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</si>
  <si>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</si>
  <si>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</si>
  <si>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Fairfield</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</si>
  <si>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</si>
  <si>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</si>
  <si>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</si>
  <si>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</si>
  <si>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</si>
  <si>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</si>
  <si>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</si>
  <si>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</si>
  <si>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</si>
  <si>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</si>
  <si>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</si>
  <si>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</si>
  <si>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</si>
  <si>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</si>
  <si>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</si>
  <si>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</si>
  <si>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</si>
  <si>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</si>
  <si>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</si>
  <si>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</si>
  <si>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</si>
  <si>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</si>
  <si>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</si>
  <si>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</si>
  <si>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</si>
  <si>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</si>
  <si>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</si>
  <si>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</si>
  <si>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Caddo</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</si>
  <si>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</si>
  <si>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</si>
  <si>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</si>
  <si>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</si>
  <si>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</si>
  <si>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</si>
  <si>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</si>
  <si>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</si>
  <si>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</si>
  <si>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</si>
  <si>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</si>
  <si>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</si>
  <si>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</si>
  <si>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</si>
  <si>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</si>
  <si>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</si>
  <si>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</si>
  <si>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</si>
  <si>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</si>
  <si>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</si>
  <si>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</si>
  <si>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</si>
  <si>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</si>
  <si>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</si>
  <si>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</si>
  <si>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</si>
  <si>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</si>
  <si>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</si>
  <si>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</si>
  <si>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</si>
  <si>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</si>
  <si>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</si>
  <si>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</si>
  <si>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</si>
  <si>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</si>
  <si>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</si>
  <si>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</si>
  <si>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</si>
  <si>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Coos</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</si>
  <si>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</si>
  <si>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</si>
  <si>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</si>
  <si>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</si>
  <si>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</si>
  <si>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</si>
  <si>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</si>
  <si>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</si>
  <si>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</si>
  <si>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</si>
  <si>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</si>
  <si>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</si>
  <si>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</si>
  <si>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</si>
  <si>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</si>
  <si>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</si>
  <si>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</si>
  <si>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</si>
  <si>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</si>
  <si>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</si>
  <si>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</si>
  <si>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Cameron</t>
  </si>
  <si>
    <t>Centre</t>
  </si>
  <si>
    <t>Chester</t>
  </si>
  <si>
    <t>Clarion</t>
  </si>
  <si>
    <t>Clearfield</t>
  </si>
  <si>
    <t>Dauphin</t>
  </si>
  <si>
    <t>Forest</t>
  </si>
  <si>
    <t>Huntingdon</t>
  </si>
  <si>
    <t>Juniata</t>
  </si>
  <si>
    <t>Lackawanna</t>
  </si>
  <si>
    <t>Lebanon</t>
  </si>
  <si>
    <t>Lehigh</t>
  </si>
  <si>
    <t>Luzerne</t>
  </si>
  <si>
    <t>Lycoming</t>
  </si>
  <si>
    <t>McKean</t>
  </si>
  <si>
    <t>Mifflin</t>
  </si>
  <si>
    <t>Montour</t>
  </si>
  <si>
    <t>Northumberland</t>
  </si>
  <si>
    <t>Philadelphia</t>
  </si>
  <si>
    <t>Potter</t>
  </si>
  <si>
    <t>Schuylkill</t>
  </si>
  <si>
    <t>Snyder</t>
  </si>
  <si>
    <t>Susquehanna</t>
  </si>
  <si>
    <t>Venango</t>
  </si>
  <si>
    <t>Westmoreland</t>
  </si>
  <si>
    <t>Bristol-Barrington town</t>
  </si>
  <si>
    <t>Bristol-Bristol town</t>
  </si>
  <si>
    <t>Bristol-Warren town</t>
  </si>
  <si>
    <t>Kent-Coventry town</t>
  </si>
  <si>
    <t>Kent-East Greenwich town</t>
  </si>
  <si>
    <t>Kent-Warwick city</t>
  </si>
  <si>
    <t>Kent-West Greenwich town</t>
  </si>
  <si>
    <t>Kent-West Warwick town</t>
  </si>
  <si>
    <t>Newport-Jamestown town</t>
  </si>
  <si>
    <t>Newport-Little Compton town</t>
  </si>
  <si>
    <t>Newport-Middletown town</t>
  </si>
  <si>
    <t>Newport-Newport city</t>
  </si>
  <si>
    <t>Newport-Portsmouth town</t>
  </si>
  <si>
    <t>Newport-Tiverton town</t>
  </si>
  <si>
    <t>Providence-Burrillville town</t>
  </si>
  <si>
    <t>Providence-Central Falls city</t>
  </si>
  <si>
    <t>Providence-Cranston city</t>
  </si>
  <si>
    <t>Providence-Cumberland town</t>
  </si>
  <si>
    <t>Providence-East Providence city</t>
  </si>
  <si>
    <t>Providence-Foster town</t>
  </si>
  <si>
    <t>Providence-Glocester town</t>
  </si>
  <si>
    <t>Providence-Johnston town</t>
  </si>
  <si>
    <t>Providence-Lincoln town</t>
  </si>
  <si>
    <t>Providence-North Providence town</t>
  </si>
  <si>
    <t>Providence-North Smithfield town</t>
  </si>
  <si>
    <t>Providence-Pawtucket city</t>
  </si>
  <si>
    <t>Providence-Providence city</t>
  </si>
  <si>
    <t>Providence-Scituate town</t>
  </si>
  <si>
    <t>Providence-Smithfield town</t>
  </si>
  <si>
    <t>Providence-Woonsocket city</t>
  </si>
  <si>
    <t>Washington-Charlestown town</t>
  </si>
  <si>
    <t>Washington-Exeter town</t>
  </si>
  <si>
    <t>Washington-Hopkinton town</t>
  </si>
  <si>
    <t>Washington-Narragansett town</t>
  </si>
  <si>
    <t>Washington-New Shoreham town</t>
  </si>
  <si>
    <t>Washington-North Kingstown town</t>
  </si>
  <si>
    <t>Washington-Richmond town</t>
  </si>
  <si>
    <t>Washington-South Kingstown town</t>
  </si>
  <si>
    <t>Washington-Westerly town</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</si>
  <si>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</si>
  <si>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</si>
  <si>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</si>
  <si>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</si>
  <si>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</si>
  <si>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</si>
  <si>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</si>
  <si>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</si>
  <si>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</si>
  <si>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</si>
  <si>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</si>
  <si>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</si>
  <si>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</si>
  <si>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</si>
  <si>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</si>
  <si>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</si>
  <si>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</si>
  <si>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</si>
  <si>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</si>
  <si>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</si>
  <si>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</si>
  <si>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</si>
  <si>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</si>
  <si>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</si>
  <si>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</si>
  <si>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</si>
  <si>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</si>
  <si>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</si>
  <si>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</si>
  <si>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</si>
  <si>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</si>
  <si>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</si>
  <si>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</si>
  <si>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</si>
  <si>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</si>
  <si>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</si>
  <si>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</si>
  <si>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</si>
  <si>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</si>
  <si>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</si>
  <si>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</si>
  <si>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</si>
  <si>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</si>
  <si>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</si>
  <si>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</si>
  <si>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</si>
  <si>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</si>
  <si>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</si>
  <si>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</si>
  <si>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</si>
  <si>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</si>
  <si>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</si>
  <si>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</si>
  <si>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</si>
  <si>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</si>
  <si>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</si>
  <si>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</si>
  <si>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</si>
  <si>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</si>
  <si>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</si>
  <si>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</si>
  <si>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</si>
  <si>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</si>
  <si>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</si>
  <si>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</si>
  <si>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</si>
  <si>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</si>
  <si>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</si>
  <si>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</si>
  <si>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</si>
  <si>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</si>
  <si>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</si>
  <si>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</si>
  <si>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</si>
  <si>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</si>
  <si>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</si>
  <si>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</si>
  <si>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</si>
  <si>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</si>
  <si>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</si>
  <si>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</si>
  <si>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</si>
  <si>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</si>
  <si>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</si>
  <si>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</si>
  <si>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</si>
  <si>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</si>
  <si>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</si>
  <si>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</si>
  <si>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</si>
  <si>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</si>
  <si>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</si>
  <si>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</si>
  <si>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</si>
  <si>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</si>
  <si>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</si>
  <si>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</si>
  <si>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</si>
  <si>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</si>
  <si>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</si>
  <si>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</si>
  <si>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</si>
  <si>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</si>
  <si>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</si>
  <si>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</si>
  <si>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</si>
  <si>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</si>
  <si>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</si>
  <si>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</si>
  <si>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</si>
  <si>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</si>
  <si>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</si>
  <si>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</si>
  <si>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</si>
  <si>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</si>
  <si>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</si>
  <si>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</si>
  <si>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</si>
  <si>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</si>
  <si>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</si>
  <si>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</si>
  <si>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</si>
  <si>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</si>
  <si>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</si>
  <si>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</si>
  <si>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</si>
  <si>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</si>
  <si>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</si>
  <si>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</si>
  <si>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</si>
  <si>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</si>
  <si>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</si>
  <si>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</si>
  <si>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</si>
  <si>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</si>
  <si>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</si>
  <si>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</si>
  <si>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</si>
  <si>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</si>
  <si>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</si>
  <si>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</si>
  <si>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</si>
  <si>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</si>
  <si>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</si>
  <si>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</si>
  <si>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</si>
  <si>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</si>
  <si>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</si>
  <si>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</si>
  <si>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</si>
  <si>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</si>
  <si>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</si>
  <si>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</si>
  <si>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</si>
  <si>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</si>
  <si>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</si>
  <si>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</si>
  <si>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</si>
  <si>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</si>
  <si>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</si>
  <si>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</si>
  <si>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</si>
  <si>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</si>
  <si>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</si>
  <si>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</si>
  <si>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</si>
  <si>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</si>
  <si>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</si>
  <si>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</si>
  <si>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</si>
  <si>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</si>
  <si>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</si>
  <si>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</si>
  <si>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</si>
  <si>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</si>
  <si>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</si>
  <si>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</si>
  <si>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</si>
  <si>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</si>
  <si>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</si>
  <si>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</si>
  <si>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</si>
  <si>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</si>
  <si>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</si>
  <si>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</si>
  <si>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</si>
  <si>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</si>
  <si>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</si>
  <si>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</si>
  <si>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</si>
  <si>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</si>
  <si>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</si>
  <si>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</si>
  <si>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</si>
  <si>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</si>
  <si>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</si>
  <si>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</si>
  <si>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</si>
  <si>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</si>
  <si>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</si>
  <si>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</si>
  <si>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</si>
  <si>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</si>
  <si>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</si>
  <si>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</si>
  <si>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</si>
  <si>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Red River</t>
  </si>
  <si>
    <t>Reeves</t>
  </si>
  <si>
    <t>Refugio</t>
  </si>
  <si>
    <t>Rockwall</t>
  </si>
  <si>
    <t>Runnels</t>
  </si>
  <si>
    <t>Rusk</t>
  </si>
  <si>
    <t>Sabine</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</si>
  <si>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</si>
  <si>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</si>
  <si>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</si>
  <si>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</si>
  <si>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</si>
  <si>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</si>
  <si>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</si>
  <si>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</si>
  <si>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</si>
  <si>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</si>
  <si>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</si>
  <si>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</si>
  <si>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</si>
  <si>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</si>
  <si>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</si>
  <si>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</si>
  <si>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</si>
  <si>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</si>
  <si>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</si>
  <si>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</si>
  <si>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</si>
  <si>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</si>
  <si>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</si>
  <si>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</si>
  <si>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</si>
  <si>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</si>
  <si>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</si>
  <si>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</si>
  <si>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</si>
  <si>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</si>
  <si>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</si>
  <si>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</si>
  <si>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</si>
  <si>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</si>
  <si>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</si>
  <si>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</si>
  <si>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</si>
  <si>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</si>
  <si>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</si>
  <si>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</si>
  <si>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</si>
  <si>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</si>
  <si>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</si>
  <si>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</si>
  <si>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</si>
  <si>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</si>
  <si>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</si>
  <si>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</si>
  <si>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</si>
  <si>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</si>
  <si>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</si>
  <si>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</si>
  <si>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Addison-Addison town</t>
  </si>
  <si>
    <t>Addison-Bridport town</t>
  </si>
  <si>
    <t>Addison-Bristol town</t>
  </si>
  <si>
    <t>Addison-Cornwall town</t>
  </si>
  <si>
    <t>Addison-Ferrisburgh town</t>
  </si>
  <si>
    <t>Addison-Goshen town</t>
  </si>
  <si>
    <t>Addison-Granville town</t>
  </si>
  <si>
    <t>Addison-Hancock town</t>
  </si>
  <si>
    <t>Addison-Leicester town</t>
  </si>
  <si>
    <t>Addison-Lincoln town</t>
  </si>
  <si>
    <t>Addison-Middlebury town</t>
  </si>
  <si>
    <t>Addison-Monkton town</t>
  </si>
  <si>
    <t>Addison-New Haven town</t>
  </si>
  <si>
    <t>Addison-Orwell town</t>
  </si>
  <si>
    <t>Addison-Panton town</t>
  </si>
  <si>
    <t>Addison-Ripton town</t>
  </si>
  <si>
    <t>Addison-Salisbury town</t>
  </si>
  <si>
    <t>Addison-Shoreham town</t>
  </si>
  <si>
    <t>Addison-Starksboro town</t>
  </si>
  <si>
    <t>Addison-Vergennes city</t>
  </si>
  <si>
    <t>Addison-Waltham town</t>
  </si>
  <si>
    <t>Addison-Weybridge town</t>
  </si>
  <si>
    <t>Addison-Whiting town</t>
  </si>
  <si>
    <t>Bennington-Arlington town</t>
  </si>
  <si>
    <t>Bennington-Bennington town</t>
  </si>
  <si>
    <t>Bennington-Dorset town</t>
  </si>
  <si>
    <t>Bennington-Glastenbury town</t>
  </si>
  <si>
    <t>Bennington-Landgrove town</t>
  </si>
  <si>
    <t>Bennington-Manchester town</t>
  </si>
  <si>
    <t>Bennington-Peru town</t>
  </si>
  <si>
    <t>Bennington-Pownal town</t>
  </si>
  <si>
    <t>Bennington-Readsboro town</t>
  </si>
  <si>
    <t>Bennington-Rupert town</t>
  </si>
  <si>
    <t>Bennington-Sandgate town</t>
  </si>
  <si>
    <t>Bennington-Searsburg town</t>
  </si>
  <si>
    <t>Bennington-Shaftsbury town</t>
  </si>
  <si>
    <t>Bennington-Stamford town</t>
  </si>
  <si>
    <t>Bennington-Sunderland town</t>
  </si>
  <si>
    <t>Bennington-Winhall town</t>
  </si>
  <si>
    <t>Bennington-Woodford town</t>
  </si>
  <si>
    <t>Caledonia-Barnet town</t>
  </si>
  <si>
    <t>Caledonia-Burke town</t>
  </si>
  <si>
    <t>Caledonia-Danville town</t>
  </si>
  <si>
    <t>Caledonia-Groton town</t>
  </si>
  <si>
    <t>Caledonia-Hardwick town</t>
  </si>
  <si>
    <t>Caledonia-Kirby town</t>
  </si>
  <si>
    <t>Caledonia-Lyndon town</t>
  </si>
  <si>
    <t>Caledonia-Newark town</t>
  </si>
  <si>
    <t>Caledonia-Peacham town</t>
  </si>
  <si>
    <t>Caledonia-Ryegate town</t>
  </si>
  <si>
    <t>Caledonia-Sheffield town</t>
  </si>
  <si>
    <t>Caledonia-St. Johnsbury town</t>
  </si>
  <si>
    <t>Caledonia-Stannard town</t>
  </si>
  <si>
    <t>Caledonia-Sutton town</t>
  </si>
  <si>
    <t>Caledonia-Walden town</t>
  </si>
  <si>
    <t>Caledonia-Waterford town</t>
  </si>
  <si>
    <t>Caledonia-Wheelock town</t>
  </si>
  <si>
    <t>Chittenden-Bolton town</t>
  </si>
  <si>
    <t>Chittenden-Buels gore</t>
  </si>
  <si>
    <t>Chittenden-Burlington city</t>
  </si>
  <si>
    <t>Chittenden-Charlotte town</t>
  </si>
  <si>
    <t>Chittenden-Colchester town</t>
  </si>
  <si>
    <t>Chittenden-Essex town</t>
  </si>
  <si>
    <t>Chittenden-Hinesburg town</t>
  </si>
  <si>
    <t>Chittenden-Huntington town</t>
  </si>
  <si>
    <t>Chittenden-Jericho town</t>
  </si>
  <si>
    <t>Chittenden-Milton town</t>
  </si>
  <si>
    <t>Chittenden-Richmond town</t>
  </si>
  <si>
    <t>Chittenden-Shelburne town</t>
  </si>
  <si>
    <t>Chittenden-South Burlington city</t>
  </si>
  <si>
    <t>Chittenden-St. George town</t>
  </si>
  <si>
    <t>Chittenden-Underhill town</t>
  </si>
  <si>
    <t>Chittenden-Westford town</t>
  </si>
  <si>
    <t>Chittenden-Williston town</t>
  </si>
  <si>
    <t>Chittenden-Winooski city</t>
  </si>
  <si>
    <t>Essex-Averill town</t>
  </si>
  <si>
    <t>Essex-Avery's gore</t>
  </si>
  <si>
    <t>Essex-Bloomfield town</t>
  </si>
  <si>
    <t>Essex-Brighton town</t>
  </si>
  <si>
    <t>Essex-Brunswick town</t>
  </si>
  <si>
    <t>Essex-Canaan town</t>
  </si>
  <si>
    <t>Essex-Concord town</t>
  </si>
  <si>
    <t>Essex-East Haven town</t>
  </si>
  <si>
    <t>Essex-Ferdinand town</t>
  </si>
  <si>
    <t>Essex-Granby town</t>
  </si>
  <si>
    <t>Essex-Guildhall town</t>
  </si>
  <si>
    <t>Essex-Lemington town</t>
  </si>
  <si>
    <t>Essex-Lewis town</t>
  </si>
  <si>
    <t>Essex-Lunenburg town</t>
  </si>
  <si>
    <t>Essex-Maidstone town</t>
  </si>
  <si>
    <t>Essex-Norton town</t>
  </si>
  <si>
    <t>Essex-Victory town</t>
  </si>
  <si>
    <t>Essex-Warner's grant</t>
  </si>
  <si>
    <t>Essex-Warren's gore</t>
  </si>
  <si>
    <t>Franklin-Bakersfield town</t>
  </si>
  <si>
    <t>Franklin-Berkshire town</t>
  </si>
  <si>
    <t>Franklin-Fairfax town</t>
  </si>
  <si>
    <t>Franklin-Fairfield town</t>
  </si>
  <si>
    <t>Franklin-Fletcher town</t>
  </si>
  <si>
    <t>Franklin-Franklin town</t>
  </si>
  <si>
    <t>Franklin-Georgia town</t>
  </si>
  <si>
    <t>Franklin-Highgate town</t>
  </si>
  <si>
    <t>Franklin-Montgomery town</t>
  </si>
  <si>
    <t>Franklin-Richford town</t>
  </si>
  <si>
    <t>Franklin-Sheldon town</t>
  </si>
  <si>
    <t>Franklin-St. Albans city</t>
  </si>
  <si>
    <t>Franklin-St. Albans town</t>
  </si>
  <si>
    <t>Franklin-Swanton town</t>
  </si>
  <si>
    <t>Grand Isle-Grand Isle town</t>
  </si>
  <si>
    <t>Grand Isle-Isle La Motte town</t>
  </si>
  <si>
    <t>Grand Isle-North Hero town</t>
  </si>
  <si>
    <t>Grand Isle-South Hero town</t>
  </si>
  <si>
    <t>Lamoille-Belvidere town</t>
  </si>
  <si>
    <t>Lamoille-Cambridge town</t>
  </si>
  <si>
    <t>Lamoille-Eden town</t>
  </si>
  <si>
    <t>Lamoille-Elmore town</t>
  </si>
  <si>
    <t>Lamoille-Hyde Park town</t>
  </si>
  <si>
    <t>Lamoille-Johnson town</t>
  </si>
  <si>
    <t>Lamoille-Morristown town</t>
  </si>
  <si>
    <t>Lamoille-Stowe town</t>
  </si>
  <si>
    <t>Lamoille-Waterville town</t>
  </si>
  <si>
    <t>Lamoille-Wolcott town</t>
  </si>
  <si>
    <t>Orange-Bradford town</t>
  </si>
  <si>
    <t>Orange-Braintree town</t>
  </si>
  <si>
    <t>Orange-Brookfield town</t>
  </si>
  <si>
    <t>Orange-Chelsea town</t>
  </si>
  <si>
    <t>Orange-Corinth town</t>
  </si>
  <si>
    <t>Orange-Fairlee town</t>
  </si>
  <si>
    <t>Orange-Newbury town</t>
  </si>
  <si>
    <t>Orange-Orange town</t>
  </si>
  <si>
    <t>Orange-Randolph town</t>
  </si>
  <si>
    <t>Orange-Strafford town</t>
  </si>
  <si>
    <t>Orange-Thetford town</t>
  </si>
  <si>
    <t>Orange-Topsham town</t>
  </si>
  <si>
    <t>Orange-Tunbridge town</t>
  </si>
  <si>
    <t>Orange-Vershire town</t>
  </si>
  <si>
    <t>Orange-Washington town</t>
  </si>
  <si>
    <t>Orange-West Fairlee town</t>
  </si>
  <si>
    <t>Orange-Williamstown town</t>
  </si>
  <si>
    <t>Orleans-Albany town</t>
  </si>
  <si>
    <t>Orleans-Barton town</t>
  </si>
  <si>
    <t>Orleans-Brownington town</t>
  </si>
  <si>
    <t>Orleans-Charleston town</t>
  </si>
  <si>
    <t>Orleans-Coventry town</t>
  </si>
  <si>
    <t>Orleans-Craftsbury town</t>
  </si>
  <si>
    <t>Orleans-Derby town</t>
  </si>
  <si>
    <t>Orleans-Glover town</t>
  </si>
  <si>
    <t>Orleans-Greensboro town</t>
  </si>
  <si>
    <t>Orleans-Holland town</t>
  </si>
  <si>
    <t>Orleans-Irasburg town</t>
  </si>
  <si>
    <t>Orleans-Jay town</t>
  </si>
  <si>
    <t>Orleans-Lowell town</t>
  </si>
  <si>
    <t>Orleans-Morgan town</t>
  </si>
  <si>
    <t>Orleans-Newport city</t>
  </si>
  <si>
    <t>Orleans-Newport town</t>
  </si>
  <si>
    <t>Orleans-Troy town</t>
  </si>
  <si>
    <t>Orleans-Westfield town</t>
  </si>
  <si>
    <t>Orleans-Westmore town</t>
  </si>
  <si>
    <t>Rutland-Benson town</t>
  </si>
  <si>
    <t>Rutland-Brandon town</t>
  </si>
  <si>
    <t>Rutland-Castleton town</t>
  </si>
  <si>
    <t>Rutland-Chittenden town</t>
  </si>
  <si>
    <t>Rutland-Clarendon town</t>
  </si>
  <si>
    <t>Rutland-Danby town</t>
  </si>
  <si>
    <t>Rutland-Fair Haven town</t>
  </si>
  <si>
    <t>Rutland-Hubbardton town</t>
  </si>
  <si>
    <t>Rutland-Ira town</t>
  </si>
  <si>
    <t>Rutland-Killington town</t>
  </si>
  <si>
    <t>Rutland-Mendon town</t>
  </si>
  <si>
    <t>Rutland-Middletown Springs town</t>
  </si>
  <si>
    <t>Rutland-Mount Holly town</t>
  </si>
  <si>
    <t>Rutland-Mount Tabor town</t>
  </si>
  <si>
    <t>Rutland-Pawlet town</t>
  </si>
  <si>
    <t>Rutland-Pittsfield town</t>
  </si>
  <si>
    <t>Rutland-Pittsford town</t>
  </si>
  <si>
    <t>Rutland-Poultney town</t>
  </si>
  <si>
    <t>Rutland-Proctor town</t>
  </si>
  <si>
    <t>Rutland-Rutland city</t>
  </si>
  <si>
    <t>Rutland-Rutland town</t>
  </si>
  <si>
    <t>Rutland-Shrewsbury town</t>
  </si>
  <si>
    <t>Rutland-Sudbury town</t>
  </si>
  <si>
    <t>Rutland-Tinmouth town</t>
  </si>
  <si>
    <t>Rutland-Wallingford town</t>
  </si>
  <si>
    <t>Rutland-Wells town</t>
  </si>
  <si>
    <t>Rutland-West Haven town</t>
  </si>
  <si>
    <t>Rutland-West Rutland town</t>
  </si>
  <si>
    <t>Washington-Barre city</t>
  </si>
  <si>
    <t>Washington-Barre town</t>
  </si>
  <si>
    <t>Washington-Berlin town</t>
  </si>
  <si>
    <t>Washington-Cabot town</t>
  </si>
  <si>
    <t>Washington-Calais town</t>
  </si>
  <si>
    <t>Washington-Duxbury town</t>
  </si>
  <si>
    <t>Washington-East Montpelier town</t>
  </si>
  <si>
    <t>Washington-Fayston town</t>
  </si>
  <si>
    <t>Washington-Middlesex town</t>
  </si>
  <si>
    <t>Washington-Montpelier city</t>
  </si>
  <si>
    <t>Washington-Moretown town</t>
  </si>
  <si>
    <t>Washington-Plainfield town</t>
  </si>
  <si>
    <t>Washington-Roxbury town</t>
  </si>
  <si>
    <t>Washington-Waitsfield town</t>
  </si>
  <si>
    <t>Washington-Warren town</t>
  </si>
  <si>
    <t>Washington-Waterbury town</t>
  </si>
  <si>
    <t>Washington-Woodbury town</t>
  </si>
  <si>
    <t>Washington-Worcester town</t>
  </si>
  <si>
    <t>Windham-Athens town</t>
  </si>
  <si>
    <t>Windham-Brattleboro town</t>
  </si>
  <si>
    <t>Windham-Brookline town</t>
  </si>
  <si>
    <t>Windham-Dover town</t>
  </si>
  <si>
    <t>Windham-Dummerston town</t>
  </si>
  <si>
    <t>Windham-Grafton town</t>
  </si>
  <si>
    <t>Windham-Guilford town</t>
  </si>
  <si>
    <t>Windham-Halifax town</t>
  </si>
  <si>
    <t>Windham-Jamaica town</t>
  </si>
  <si>
    <t>Windham-Londonderry town</t>
  </si>
  <si>
    <t>Windham-Marlboro town</t>
  </si>
  <si>
    <t>Windham-Newfane town</t>
  </si>
  <si>
    <t>Windham-Putney town</t>
  </si>
  <si>
    <t>Windham-Rockingham town</t>
  </si>
  <si>
    <t>Windham-Somerset town</t>
  </si>
  <si>
    <t>Windham-Stratton town</t>
  </si>
  <si>
    <t>Windham-Townshend town</t>
  </si>
  <si>
    <t>Windham-Vernon town</t>
  </si>
  <si>
    <t>Windham-Wardsboro town</t>
  </si>
  <si>
    <t>Windham-Westminster town</t>
  </si>
  <si>
    <t>Windham-Whitingham town</t>
  </si>
  <si>
    <t>Windham-Wilmington town</t>
  </si>
  <si>
    <t>Windsor-Andover town</t>
  </si>
  <si>
    <t>Windsor-Baltimore town</t>
  </si>
  <si>
    <t>Windsor-Barnard town</t>
  </si>
  <si>
    <t>Windsor-Bethel town</t>
  </si>
  <si>
    <t>Windsor-Bridgewater town</t>
  </si>
  <si>
    <t>Windsor-Cavendish town</t>
  </si>
  <si>
    <t>Windsor-Chester town</t>
  </si>
  <si>
    <t>Windsor-Hartford town</t>
  </si>
  <si>
    <t>Windsor-Hartland town</t>
  </si>
  <si>
    <t>Windsor-Ludlow town</t>
  </si>
  <si>
    <t>Windsor-Norwich town</t>
  </si>
  <si>
    <t>Windsor-Plymouth town</t>
  </si>
  <si>
    <t>Windsor-Pomfret town</t>
  </si>
  <si>
    <t>Windsor-Reading town</t>
  </si>
  <si>
    <t>Windsor-Rochester town</t>
  </si>
  <si>
    <t>Windsor-Royalton town</t>
  </si>
  <si>
    <t>Windsor-Sharon town</t>
  </si>
  <si>
    <t>Windsor-Springfield town</t>
  </si>
  <si>
    <t>Windsor-Stockbridge town</t>
  </si>
  <si>
    <t>Windsor-Weathersfield town</t>
  </si>
  <si>
    <t>Windsor-West Windsor town</t>
  </si>
  <si>
    <t>Windsor-Weston town</t>
  </si>
  <si>
    <t>Windsor-Windsor town</t>
  </si>
  <si>
    <t>Windsor-Woodstock town</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</si>
  <si>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</si>
  <si>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</si>
  <si>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</si>
  <si>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</si>
  <si>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</si>
  <si>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</si>
  <si>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</si>
  <si>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</si>
  <si>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</si>
  <si>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</si>
  <si>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</si>
  <si>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</si>
  <si>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</si>
  <si>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</si>
  <si>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</si>
  <si>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</si>
  <si>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</si>
  <si>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</si>
  <si>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</si>
  <si>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</si>
  <si>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</si>
  <si>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</si>
  <si>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</si>
  <si>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</si>
  <si>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</si>
  <si>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</si>
  <si>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</si>
  <si>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</si>
  <si>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</si>
  <si>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</si>
  <si>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</si>
  <si>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</si>
  <si>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</si>
  <si>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</si>
  <si>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</si>
  <si>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</si>
  <si>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</si>
  <si>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</si>
  <si>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</si>
  <si>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</si>
  <si>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</si>
  <si>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</si>
  <si>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</si>
  <si>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</si>
  <si>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</si>
  <si>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</si>
  <si>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Bedford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</si>
  <si>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</si>
  <si>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</si>
  <si>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</si>
  <si>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</si>
  <si>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</si>
  <si>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</si>
  <si>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</si>
  <si>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</si>
  <si>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</si>
  <si>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</si>
  <si>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</si>
  <si>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</si>
  <si>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</si>
  <si>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</si>
  <si>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</si>
  <si>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</si>
  <si>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</si>
  <si>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</si>
  <si>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</si>
  <si>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</si>
  <si>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</si>
  <si>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</si>
  <si>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</si>
  <si>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</si>
  <si>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</si>
  <si>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</si>
  <si>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</si>
  <si>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</si>
  <si>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</si>
  <si>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</si>
  <si>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</si>
  <si>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</si>
  <si>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</si>
  <si>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</si>
  <si>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</si>
  <si>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</si>
  <si>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</si>
  <si>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</si>
  <si>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</si>
  <si>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</si>
  <si>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</si>
  <si>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</si>
  <si>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</si>
  <si>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</si>
  <si>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</si>
  <si>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</si>
  <si>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</si>
  <si>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</si>
  <si>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</si>
  <si>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</si>
  <si>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</si>
  <si>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</si>
  <si>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</si>
  <si>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</si>
  <si>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</si>
  <si>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</si>
  <si>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</si>
  <si>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</si>
  <si>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</si>
  <si>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</si>
  <si>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</si>
  <si>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</si>
  <si>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</si>
  <si>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</si>
  <si>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Hampshire</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</si>
  <si>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</si>
  <si>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</si>
  <si>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</si>
  <si>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</si>
  <si>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</si>
  <si>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</si>
  <si>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</si>
  <si>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</si>
  <si>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</si>
  <si>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</si>
  <si>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</si>
  <si>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</si>
  <si>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</si>
  <si>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</si>
  <si>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</si>
  <si>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</si>
  <si>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</si>
  <si>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</si>
  <si>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</si>
  <si>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</si>
  <si>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</si>
  <si>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Juneau</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</si>
  <si>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</si>
  <si>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</si>
  <si>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</si>
  <si>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</si>
  <si>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</si>
  <si>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</si>
  <si>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</si>
  <si>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</si>
  <si>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</si>
  <si>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</si>
  <si>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</si>
  <si>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</si>
  <si>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</si>
  <si>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</si>
  <si>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</si>
  <si>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</si>
  <si>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</si>
  <si>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</si>
  <si>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</si>
  <si>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</si>
  <si>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</si>
  <si>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</si>
  <si>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</si>
  <si>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</si>
  <si>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</si>
  <si>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</si>
  <si>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</si>
  <si>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</si>
  <si>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</si>
  <si>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</si>
  <si>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</si>
  <si>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</si>
  <si>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</si>
  <si>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</si>
  <si>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</si>
  <si>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</si>
  <si>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Adjuntas Municipio</t>
  </si>
  <si>
    <t>Aguada Municipio</t>
  </si>
  <si>
    <t>Aguadilla Municipio</t>
  </si>
  <si>
    <t>Aguas Buenas Municipio</t>
  </si>
  <si>
    <t>Aibonito Municipio</t>
  </si>
  <si>
    <t>Añasco Municipio</t>
  </si>
  <si>
    <t>Arecibo Municipio</t>
  </si>
  <si>
    <t>Arroyo Municipio</t>
  </si>
  <si>
    <t>Barceloneta Municipio</t>
  </si>
  <si>
    <t>Barranquitas Municipio</t>
  </si>
  <si>
    <t>Bayamón Municipio</t>
  </si>
  <si>
    <t>Cabo Rojo Municipio</t>
  </si>
  <si>
    <t>Caguas Municipio</t>
  </si>
  <si>
    <t>Camuy Municipio</t>
  </si>
  <si>
    <t>Canóvanas Municipio</t>
  </si>
  <si>
    <t>Carolina Municipio</t>
  </si>
  <si>
    <t>Cataño Municipio</t>
  </si>
  <si>
    <t>Cayey Municipio</t>
  </si>
  <si>
    <t>Ceiba Municipio</t>
  </si>
  <si>
    <t>Ciales Municipio</t>
  </si>
  <si>
    <t>Cidra Municipio</t>
  </si>
  <si>
    <t>Coamo Municipio</t>
  </si>
  <si>
    <t>Comerío Municipio</t>
  </si>
  <si>
    <t>Corozal Municipio</t>
  </si>
  <si>
    <t>Culebra Municipio</t>
  </si>
  <si>
    <t>Dorado Municipio</t>
  </si>
  <si>
    <t>Fajardo Municipio</t>
  </si>
  <si>
    <t>Florida Municipio</t>
  </si>
  <si>
    <t>Guánica Municipio</t>
  </si>
  <si>
    <t>Guayama Municipio</t>
  </si>
  <si>
    <t>Guayanilla Municipio</t>
  </si>
  <si>
    <t>Guaynabo Municipio</t>
  </si>
  <si>
    <t>Gurabo Municipio</t>
  </si>
  <si>
    <t>Hatillo Municipio</t>
  </si>
  <si>
    <t>Hormigueros Municipio</t>
  </si>
  <si>
    <t>Humacao Municipio</t>
  </si>
  <si>
    <t>Isabela Municipio</t>
  </si>
  <si>
    <t>Jayuya Municipio</t>
  </si>
  <si>
    <t>Juana Díaz Municipio</t>
  </si>
  <si>
    <t>Juncos Municipio</t>
  </si>
  <si>
    <t>Lajas Municipio</t>
  </si>
  <si>
    <t>Lares Municipio</t>
  </si>
  <si>
    <t>Las Marías Municipio</t>
  </si>
  <si>
    <t>Las Piedras Municipio</t>
  </si>
  <si>
    <t>Loíza Municipio</t>
  </si>
  <si>
    <t>Luquillo Municipio</t>
  </si>
  <si>
    <t>Manatí Municipio</t>
  </si>
  <si>
    <t>Maricao Municipio</t>
  </si>
  <si>
    <t>Maunabo Municipio</t>
  </si>
  <si>
    <t>Mayagüez Municipio</t>
  </si>
  <si>
    <t>Moca Municipio</t>
  </si>
  <si>
    <t>Morovis Municipio</t>
  </si>
  <si>
    <t>Naguabo Municipio</t>
  </si>
  <si>
    <t>Naranjito Municipio</t>
  </si>
  <si>
    <t>Orocovis Municipio</t>
  </si>
  <si>
    <t>Patillas Municipio</t>
  </si>
  <si>
    <t>Peñuelas Municipio</t>
  </si>
  <si>
    <t>Ponce Municipio</t>
  </si>
  <si>
    <t>Quebradillas Municipio</t>
  </si>
  <si>
    <t>Rincón Municipio</t>
  </si>
  <si>
    <t>Río Grande Municipio</t>
  </si>
  <si>
    <t>Sabana Grande Municipio</t>
  </si>
  <si>
    <t>Salinas Municipio</t>
  </si>
  <si>
    <t>San Germán Municipio</t>
  </si>
  <si>
    <t>San Juan Municipio</t>
  </si>
  <si>
    <t>San Lorenzo Municipio</t>
  </si>
  <si>
    <t>San Sebastián Municipio</t>
  </si>
  <si>
    <t>Santa Isabel Municipio</t>
  </si>
  <si>
    <t>Toa Alta Municipio</t>
  </si>
  <si>
    <t>Toa Baja Municipio</t>
  </si>
  <si>
    <t>Trujillo Alto Municipio</t>
  </si>
  <si>
    <t>Utuado Municipio</t>
  </si>
  <si>
    <t>Vega Alta Municipio</t>
  </si>
  <si>
    <t>Vega Baja Municipio</t>
  </si>
  <si>
    <t>Vieques Municipio</t>
  </si>
  <si>
    <t>Villalba Municipio</t>
  </si>
  <si>
    <t>Yabucoa Municipio</t>
  </si>
  <si>
    <t>Yauco Municipio</t>
  </si>
  <si>
    <t>St. John</t>
  </si>
  <si>
    <t>St. Thomas</t>
  </si>
  <si>
    <t>YearList</t>
  </si>
  <si>
    <t>StateOptions</t>
  </si>
  <si>
    <t>State Alpha</t>
  </si>
  <si>
    <t>StateCount</t>
  </si>
  <si>
    <t>StateLookup</t>
  </si>
  <si>
    <t>If the resident qualified as Homeless at move-in, enter Y.</t>
  </si>
  <si>
    <t>If the unit is occupied by a special needs resident, use the codes below to denote the special need population.</t>
  </si>
  <si>
    <t>West</t>
  </si>
  <si>
    <t>Midwest</t>
  </si>
  <si>
    <t>Project Completion Reporting</t>
  </si>
  <si>
    <t>Long-Term Monitoring</t>
  </si>
  <si>
    <t>Select Project Status:</t>
  </si>
  <si>
    <t xml:space="preserve">     H - HIV/AIDS</t>
  </si>
  <si>
    <t>If the unit and household qualifies as Permanent Supportive Housing, enter Y.</t>
  </si>
  <si>
    <t>Targeting</t>
  </si>
  <si>
    <t>Do not complete this column at Application.</t>
  </si>
  <si>
    <t>Max. $ Inc. Allowed for Family Size</t>
  </si>
  <si>
    <t>The maximum annual income allowed for this size family based on the property location.  Calculation is based on the State, County, # in household, and the annual income.</t>
  </si>
  <si>
    <t>Actual Below Max</t>
  </si>
  <si>
    <t xml:space="preserve">Application  </t>
  </si>
  <si>
    <t>Do not complete this column at Long-Term Monitoring.</t>
  </si>
  <si>
    <t>For existing occupied projects where no displacement is anticipated, the current tenant mix must comply with the targeting commitments made in the application.  If it does not comply, the application's targeting commitments must be modified to reflect the current tenant population.</t>
  </si>
  <si>
    <t>Vacancy Rate</t>
  </si>
  <si>
    <t>Annual Rental Income</t>
  </si>
  <si>
    <t>Tenant's Share</t>
  </si>
  <si>
    <t>Rental Subsidy</t>
  </si>
  <si>
    <t>Operations Summary</t>
  </si>
  <si>
    <t>Disbursement</t>
  </si>
  <si>
    <t>Directions</t>
  </si>
  <si>
    <t>Status</t>
  </si>
  <si>
    <t>Scoring Commitments</t>
  </si>
  <si>
    <t>Perm Supp Housing</t>
  </si>
  <si>
    <t>&lt;30</t>
  </si>
  <si>
    <t>&lt;50</t>
  </si>
  <si>
    <t>&lt;60</t>
  </si>
  <si>
    <t>&lt;80</t>
  </si>
  <si>
    <t>Select the income targeting for the unit.</t>
  </si>
  <si>
    <t>Unit Targeting (&lt;30,&lt;50,&lt;60,&lt;80,&gt;80)</t>
  </si>
  <si>
    <t>Disb/PCR/LTM</t>
  </si>
  <si>
    <t xml:space="preserve">Enter the project number above and the move-in year for each tenant to show which income to enter for each unit (move-in or at application). Please submit the worksheet electronically in Excel format.  </t>
  </si>
  <si>
    <t>The documented annual income at the time of application; amount should be supported by income verification documentation.   The project number and move-in year (column E) must be completed to determine if application year income is needed.</t>
  </si>
  <si>
    <t>Col D Highlight before:</t>
  </si>
  <si>
    <t>Rockland-New York</t>
  </si>
  <si>
    <t>Westchester-New York</t>
  </si>
  <si>
    <t>Hancock-Marshall Island UT</t>
  </si>
  <si>
    <t>Knox-Muscle Ridge Island UT</t>
  </si>
  <si>
    <t>Lincoln-Louds Island UT</t>
  </si>
  <si>
    <t>Grand Isle-Alburgh town</t>
  </si>
  <si>
    <t>AS</t>
  </si>
  <si>
    <t>American Samoa</t>
  </si>
  <si>
    <t>MP</t>
  </si>
  <si>
    <t>Northern Mariana Islands</t>
  </si>
  <si>
    <t>Remember to update Name Manager for YearList!</t>
  </si>
  <si>
    <t>Lease Renewal Date</t>
  </si>
  <si>
    <t>The date of the most recent lease renewal.</t>
  </si>
  <si>
    <t>Year of Lease Renewal</t>
  </si>
  <si>
    <t>The year of the lease renewal.</t>
  </si>
  <si>
    <t>Unit Affordability Ratio</t>
  </si>
  <si>
    <t># In Household</t>
  </si>
  <si>
    <t>Application Year</t>
  </si>
  <si>
    <t>Annual Income</t>
  </si>
  <si>
    <t>Select the year of application</t>
  </si>
  <si>
    <r>
      <t xml:space="preserve">Number of persons living in the unit.  </t>
    </r>
    <r>
      <rPr>
        <i/>
        <sz val="9"/>
        <rFont val="Arial"/>
        <family val="2"/>
      </rPr>
      <t>Select Vacant if this is presently a vacant unit.</t>
    </r>
  </si>
  <si>
    <t xml:space="preserve">The documented annual income at the last recertification date. If the tenant has not been re-certified since move-in, enter the annual income at move-in.  The annual income should be supported by income verification documentation. </t>
  </si>
  <si>
    <t>Income Guideline</t>
  </si>
  <si>
    <t>Select income guideline to use:</t>
  </si>
  <si>
    <t>Income Guidelines</t>
  </si>
  <si>
    <t>York-Sanford city</t>
  </si>
  <si>
    <t>Franklin-Enosburgh town</t>
  </si>
  <si>
    <t>NAHASDA Guidelines are only applicable for applications in 2016 or later</t>
  </si>
  <si>
    <t>South East</t>
  </si>
  <si>
    <t>Make sure the size of the speeadsheet is no more than 50 MB</t>
  </si>
  <si>
    <t>Actuall Monthly Rent Charged</t>
  </si>
  <si>
    <t>Tennessee</t>
  </si>
  <si>
    <t>States</t>
  </si>
  <si>
    <t>31-50%</t>
  </si>
  <si>
    <t>&lt;30%</t>
  </si>
  <si>
    <t>Date of Move-in or Re-classification at Project Application</t>
  </si>
  <si>
    <t>Annual Income at Move-in or Application</t>
  </si>
  <si>
    <t>The date the tenant moved into the unit -should match date of initial rental agreement OR for those tenants with a move-in date prior to grant award date, enter the date of their re-classification from the year of project award.</t>
  </si>
  <si>
    <t>Unit Affordability</t>
  </si>
  <si>
    <t>Workbooks for projects located in other states can be requested by contacting Community Investment.</t>
  </si>
  <si>
    <t>The individual below certifies that:  They are duly authorized by the AHP project sponsor to make the representations contained herein; the owner maintains supportive documentation regarding tenant incomes and units that is available to FHLB Des Moines; and the information provided is true and accurate.</t>
  </si>
  <si>
    <t>If the unit receives a rental subsidy, enter the rent amount actually being paid by the tenant.</t>
  </si>
  <si>
    <t>Spreadsheet Documentation</t>
  </si>
  <si>
    <t>Tracking Number</t>
  </si>
  <si>
    <t>EUC Name</t>
  </si>
  <si>
    <t>ADO</t>
  </si>
  <si>
    <t>Responsible Personnel</t>
  </si>
  <si>
    <t>Location</t>
  </si>
  <si>
    <t>Frequency of Use</t>
  </si>
  <si>
    <t xml:space="preserve">Purpose </t>
  </si>
  <si>
    <t xml:space="preserve">Inputs </t>
  </si>
  <si>
    <t>Worksheet</t>
  </si>
  <si>
    <t>Controlled Source</t>
  </si>
  <si>
    <t>Input Type</t>
  </si>
  <si>
    <t>Review Steps</t>
  </si>
  <si>
    <t>Comment(s)</t>
  </si>
  <si>
    <t>Where is the Input located?
What tab can it be found on?</t>
  </si>
  <si>
    <t>Where is the data coming from? 
   - SOX Controlled EUC? 
   - IT Controlled Database
   - A third party source?
(If data is coming from a none SOX controlled EUC, the data generated must be able to be tied back to a controlled source)</t>
  </si>
  <si>
    <t>How data is 'input' into to the EUC:
     1. Manual
            - Date, Email, Copy &amp; Paste
     2. Query/Macros
            - DWH, IT Controlled Database, Controlled EUC
     3. Third Party Source
           - Principia, Bloomberg, website, etc.
     4. EUC
           - Workbook Link (VLOOKUP)</t>
  </si>
  <si>
    <t>Additional Comment(s) if needed</t>
  </si>
  <si>
    <t>-</t>
  </si>
  <si>
    <t xml:space="preserve">Outputs  </t>
  </si>
  <si>
    <t xml:space="preserve">Describe the output(s) and summarize who receives/utilizes this information </t>
  </si>
  <si>
    <t>Description</t>
  </si>
  <si>
    <t>Feeds</t>
  </si>
  <si>
    <t>Sign Off &amp; Date</t>
  </si>
  <si>
    <t>Where is the Ouput located?</t>
  </si>
  <si>
    <t>Brief description of what the Output actually is? How was it generated?</t>
  </si>
  <si>
    <t>Where is the Ouput going after it is generated? What is the data being generated used for?</t>
  </si>
  <si>
    <t xml:space="preserve">What was the review procedure? How did the reviewer gain confort that the data outputed was both complete and accurate? </t>
  </si>
  <si>
    <t>Preparer's and Reviewers Full Name and Date</t>
  </si>
  <si>
    <t>Processing</t>
  </si>
  <si>
    <t xml:space="preserve">   -  Logic</t>
  </si>
  <si>
    <t xml:space="preserve">   - Calculations</t>
  </si>
  <si>
    <t xml:space="preserve">   - Macros</t>
  </si>
  <si>
    <t xml:space="preserve">   - Manual Entries</t>
  </si>
  <si>
    <t xml:space="preserve">   - Inactive</t>
  </si>
  <si>
    <t>EUC Limitations</t>
  </si>
  <si>
    <t>Location of Procedures</t>
  </si>
  <si>
    <r>
      <t xml:space="preserve">Segregation of Duties 
</t>
    </r>
    <r>
      <rPr>
        <i/>
        <u/>
        <sz val="8"/>
        <rFont val="Arial"/>
        <family val="2"/>
      </rPr>
      <t>(Preparer Name &amp; Date)</t>
    </r>
  </si>
  <si>
    <r>
      <t xml:space="preserve">Segregation of Duties 
</t>
    </r>
    <r>
      <rPr>
        <i/>
        <u/>
        <sz val="8"/>
        <rFont val="Arial"/>
        <family val="2"/>
      </rPr>
      <t>(Reviewer's Name &amp; Date)</t>
    </r>
  </si>
  <si>
    <r>
      <t xml:space="preserve">1.  What was the review procedure?
2.  How did the reviewer gain confort that the data inputed was 
     both complete and accurate?
     </t>
    </r>
    <r>
      <rPr>
        <i/>
        <sz val="8"/>
        <color theme="1"/>
        <rFont val="Arial"/>
        <family val="2"/>
      </rPr>
      <t>a.)  In detail, describe the steps taken by the reviewer that led to 
            the validation of the data (i.e. "Validated", "Verified", 
           "Reviewed", "Inspected"...).</t>
    </r>
    <r>
      <rPr>
        <b/>
        <i/>
        <sz val="8"/>
        <color theme="1"/>
        <rFont val="Arial"/>
        <family val="2"/>
      </rPr>
      <t xml:space="preserve">
</t>
    </r>
    <r>
      <rPr>
        <i/>
        <sz val="8"/>
        <color theme="1"/>
        <rFont val="Arial"/>
        <family val="2"/>
      </rPr>
      <t xml:space="preserve">     b.)  Procedures document written in a reviewer mindset that allows
            an independent individual to clearly follow the steps taken by 
            the reviewer that led them to validate the data
     c.)  If it's manual, there must be clear logic surrounding the input 
           on how the preparer/reviewer gained comfort that the data 
           was inputed both completely and accurately.</t>
    </r>
  </si>
  <si>
    <t>Change 
ID
Number</t>
  </si>
  <si>
    <t>Change 
Date</t>
  </si>
  <si>
    <t>Change Category/Type</t>
  </si>
  <si>
    <t>EUC Change Log
Description</t>
  </si>
  <si>
    <t>Change Participants
(each participant must be a different employee)</t>
  </si>
  <si>
    <t xml:space="preserve">Supporting Documentation
</t>
  </si>
  <si>
    <t>Problem</t>
  </si>
  <si>
    <t>Enhancement</t>
  </si>
  <si>
    <t>Update</t>
  </si>
  <si>
    <t>Developer/User</t>
  </si>
  <si>
    <t>Tester</t>
  </si>
  <si>
    <t>Reviewer</t>
  </si>
  <si>
    <t>ADO File Approval</t>
  </si>
  <si>
    <t xml:space="preserve">Give the Input a name: 
a.)  What is it performing?
b.)  How is it being used within the EUC?
c.)  What data is it pulling? </t>
  </si>
  <si>
    <t>Preparer's Full Name and Date</t>
  </si>
  <si>
    <t>Reviewer's Full Name and Date</t>
  </si>
  <si>
    <t>Number of persons living in the unit at move-in or project application. Select Vacant if this is presently a vacant unit.</t>
  </si>
  <si>
    <t>The documented annual income at the move-in date or time of project application; amount should be supported by income verification documentation.</t>
  </si>
  <si>
    <t>The maximum annual income allowed for this size of family in this area. This cell is automatically calculated when the user has entered the correctly spelled County (without the word “County”, “Parish”, etc.) State, # in household, year of income documentation, and the annual income amount.</t>
  </si>
  <si>
    <r>
      <t>DIRECTIONS:</t>
    </r>
    <r>
      <rPr>
        <sz val="10"/>
        <rFont val="Arial"/>
        <family val="2"/>
      </rPr>
      <t xml:space="preserve">  Fill out the blue cells, including the tenant grid. Disregard cells that are grayed out as they are not relevant to the Project Status selected above. Cells in white include formulas and will calculate automatically. Income targeting is calculated based on the Income Guidelines selected below. To increase the text size (including the drop down lists) use the zoom feature.  </t>
    </r>
  </si>
  <si>
    <t>Computes F minus I. This is the amount of income the occupants are over/under the allowable income level. The cell is automatically calculated.</t>
  </si>
  <si>
    <t>The year of the applicable FY income limits utilized for qualification at time of move-in or time of project application. Enter year of FY to show income needed.</t>
  </si>
  <si>
    <t>Max. $ Inc. Allowed for Family Size (FHLB Use Only)</t>
  </si>
  <si>
    <t>The maximum annual income allowed for this size of family in this area. FHLB-Des Moines will populate this column for all occupied units.</t>
  </si>
  <si>
    <t>Max Allowable Rent (FHLB Use Only)</t>
  </si>
  <si>
    <t>Number of units in each income range</t>
  </si>
  <si>
    <t>Computes F minus H. This is the amount of income the occupants were over/under the allowable income level at move-in.  The cell is automatically calculated.</t>
  </si>
  <si>
    <t>I:\FHLBUDA\Community Investment\I DRIVE FHLBUDA\UDAs\Production\25045_RMS - NAHASDA and NMTC</t>
  </si>
  <si>
    <t>Transactional</t>
  </si>
  <si>
    <t>Rental Monitoring Spreadsheet</t>
  </si>
  <si>
    <t>Craig Horton</t>
  </si>
  <si>
    <t>Inputs are performed by external sponsor/users. Des Moines has no control over the information. EUC has an exception to input control process.</t>
  </si>
  <si>
    <t>The Project Sponsor completes the Rental Monitoring Spreadsheet (RMS) to validate that the household incomes and rents comply with the Income Targeting and rent commitments made in the AHP Agreement. The Sponsor is required to maintain documentation regarding tenant rents and incomes and project habitability available for review by the Bank to support such certifications. This RMS is only used for projects that use NAHASDA or NMTC income limits for determining eligibility.</t>
  </si>
  <si>
    <t>For legacy projects, RMS is saved in OnBase under applicable project. For projects in AHP online, file is saved in LTM module associated with the project.</t>
  </si>
  <si>
    <t>Output controls are not applicable except in the event FHLB DM is able to determine data provided by sponsor is not correct. In the event FHLB DM corrects a sponsor provided data element, a dual review will occur and documented in the Project Exception Memo.</t>
  </si>
  <si>
    <t>Craig Horton (preparer)
9/04/18
Nicole Svoboda (reviewer)
9/10/18</t>
  </si>
  <si>
    <t xml:space="preserve">. </t>
  </si>
  <si>
    <t>EUC requires AHP Analyst to manually input the income limits (NAHASDA or NMTC). A second reviewer will validate the manual inputs. All other data is provided by an external sponsor.</t>
  </si>
  <si>
    <t>Project monitoring requires the sponsor organization of the project demonstrate that the project is meeting targeting commitments. In order to collect this information, an external facing form that is downloaded by the spnosors is completed and submitted to FHLB for review.</t>
  </si>
  <si>
    <t>None</t>
  </si>
  <si>
    <t xml:space="preserve">All manual entries are performed by external sponsor/user. </t>
  </si>
  <si>
    <t>'NAHASDA Income Limits' tab, 'HUD Income Limits' Tab</t>
  </si>
  <si>
    <t>Income Targeting-R</t>
  </si>
  <si>
    <t>Data is publiced by NAHASDA and NMTC.</t>
  </si>
  <si>
    <t>Manual</t>
  </si>
  <si>
    <t>A second reviewer will validate the manual inputs performed by the AHP analyst. Reviewer will reconcile the data back to the published NAHASDA or NMTC published figures to ensure input was made correctly.</t>
  </si>
  <si>
    <t>Only the data input by FHLB can be validated. All other information is provided by an external user and cannot be validated to any other source.</t>
  </si>
  <si>
    <t>Manual Input - AHP Analyst inputs 'Max Rent Allowed for Family Size (FHLB Use Only)' column and 'Max Income Allowed for Family Size (FHLB Use Only)' columns</t>
  </si>
  <si>
    <t>See FHLB Review on 'Income Targeting-R' tab</t>
  </si>
  <si>
    <t>First Review Completed By</t>
  </si>
  <si>
    <t>First Review Completed Date</t>
  </si>
  <si>
    <t>Second Review Completed By</t>
  </si>
  <si>
    <t>Scond Review Completed Date</t>
  </si>
  <si>
    <t>FHLB
Use
Only</t>
  </si>
  <si>
    <t>\\fhlbdm.com\data2\FHLBUDA\Community Investment\I DRIVE FHLBUDA\UDAs\Production\25045_RMS - NAHASDA and NMTC</t>
  </si>
  <si>
    <t>OVER 80</t>
  </si>
  <si>
    <t>Retention</t>
  </si>
  <si>
    <t>EUC is subject to the AHP project record retention schedule of monitoring + 10 years.</t>
  </si>
  <si>
    <t>NAHASDA Income Limit Source:</t>
  </si>
  <si>
    <t>https://www.hud.gov/program_offices/public_indian_housing/ih/codetalk/nahasda/guidance</t>
  </si>
  <si>
    <t>https://www.cdfifund.gov/programs-training/Programs/new-markets-tax-credit/Pages/default.aspx</t>
  </si>
  <si>
    <t>NMTC Income Limit Source:</t>
  </si>
  <si>
    <t>Hidden Rows Columns</t>
  </si>
  <si>
    <t>Hidden Columns</t>
  </si>
  <si>
    <r>
      <rPr>
        <b/>
        <i/>
        <u/>
        <sz val="8"/>
        <rFont val="Arial"/>
        <family val="2"/>
      </rPr>
      <t xml:space="preserve">IncomeTargeting-R: </t>
    </r>
    <r>
      <rPr>
        <sz val="8"/>
        <rFont val="Arial"/>
        <family val="2"/>
      </rPr>
      <t>Columns Y through BD contain hidden formulas that are used to populate the RMS. These formulas should not be viewed by external users, and are therefore hidden. These formulas should only be unhidden and changed by the EUC developer if it is neccessary to fix an issue or enhance the workbook.</t>
    </r>
  </si>
  <si>
    <t>H:\Community Investment\Home Office\CID Procedures Manuals\CID Procedures Current - Final\AHP Online</t>
  </si>
  <si>
    <t>Renee Marrs</t>
  </si>
  <si>
    <t>Snap-shot Date RMS is Reflecting:</t>
  </si>
  <si>
    <t>Current Income FY: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</si>
</sst>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164" formatCode="0.0%"/>
    <numFmt numFmtId="165" formatCode="mm/dd/yy;@"/>
    <numFmt numFmtId="166" formatCode="m/d/yy;@"/>
    <numFmt numFmtId="167" formatCode="&quot;$&quot;#,##0"/>
    <numFmt numFmtId="168" formatCode="&quot;$&quot;#,##0.0_);\(&quot;$&quot;#,##0.0\)"/>
  </numFmts>
  <fonts count="59" x14ac:knownFonts="1">
    <font>
      <sz val="10"/>
      <name val="Arial"/>
    </font>
    <font>
      <sz val="8"/>
      <color theme="1"/>
      <name val="Arial"/>
      <family val="2"/>
    </font>
    <font>
      <sz val="8"/>
      <color theme="1"/>
      <name val="Arial"/>
      <family val="2"/>
    </font>
    <font>
      <sz val="8"/>
      <color theme="1"/>
      <name val="Arial"/>
      <family val="2"/>
    </font>
    <font>
      <sz val="8"/>
      <color theme="1"/>
      <name val="Arial"/>
      <family val="2"/>
    </font>
    <font>
      <sz val="10"/>
      <name val="Arial"/>
      <family val="2"/>
    </font>
    <font>
      <b/>
      <sz val="12"/>
      <name val="Arial"/>
      <family val="2"/>
    </font>
    <font>
      <sz val="10"/>
      <name val="Arial Narrow"/>
      <family val="2"/>
    </font>
    <font>
      <u/>
      <sz val="6.5"/>
      <color indexed="12"/>
      <name val="Arial"/>
      <family val="2"/>
    </font>
    <font>
      <sz val="11"/>
      <color indexed="60"/>
      <name val="Calibri"/>
      <family val="2"/>
    </font>
    <font>
      <sz val="10"/>
      <name val="Arial"/>
      <family val="2"/>
    </font>
    <font>
      <sz val="10"/>
      <name val="MS Sans Serif"/>
      <family val="2"/>
    </font>
    <font>
      <u/>
      <sz val="10"/>
      <color indexed="12"/>
      <name val="Arial"/>
      <family val="2"/>
    </font>
    <font>
      <b/>
      <sz val="9"/>
      <name val="Arial"/>
      <family val="2"/>
    </font>
    <font>
      <sz val="9"/>
      <name val="Arial"/>
      <family val="2"/>
    </font>
    <font>
      <u/>
      <sz val="9"/>
      <name val="Arial"/>
      <family val="2"/>
    </font>
    <font>
      <sz val="9"/>
      <color indexed="12"/>
      <name val="Arial"/>
      <family val="2"/>
    </font>
    <font>
      <i/>
      <sz val="9"/>
      <name val="Arial"/>
      <family val="2"/>
    </font>
    <font>
      <b/>
      <sz val="9"/>
      <color indexed="12"/>
      <name val="Arial"/>
      <family val="2"/>
    </font>
    <font>
      <b/>
      <sz val="9"/>
      <color indexed="8"/>
      <name val="Arial"/>
      <family val="2"/>
    </font>
    <font>
      <b/>
      <i/>
      <sz val="9"/>
      <name val="Arial"/>
      <family val="2"/>
    </font>
    <font>
      <u/>
      <sz val="9"/>
      <color indexed="12"/>
      <name val="Arial"/>
      <family val="2"/>
    </font>
    <font>
      <sz val="9"/>
      <color indexed="12"/>
      <name val="Comic Sans MS"/>
      <family val="4"/>
    </font>
    <font>
      <b/>
      <sz val="9"/>
      <color indexed="12"/>
      <name val="Comic Sans MS"/>
      <family val="4"/>
    </font>
    <font>
      <sz val="11"/>
      <color theme="1"/>
      <name val="Calibri"/>
      <family val="2"/>
      <scheme val="minor"/>
    </font>
    <font>
      <b/>
      <sz val="9"/>
      <color rgb="FFFF0000"/>
      <name val="Arial"/>
      <family val="2"/>
    </font>
    <font>
      <sz val="10"/>
      <color rgb="FFFF0000"/>
      <name val="Arial"/>
      <family val="2"/>
    </font>
    <font>
      <sz val="8"/>
      <name val="Arial"/>
      <family val="2"/>
    </font>
    <font>
      <sz val="10"/>
      <name val="MS Sans Serif"/>
    </font>
    <font>
      <b/>
      <sz val="10"/>
      <color rgb="FFFF0000"/>
      <name val="Arial"/>
      <family val="2"/>
    </font>
    <font>
      <b/>
      <sz val="10"/>
      <name val="Arial"/>
      <family val="2"/>
    </font>
    <font>
      <sz val="10"/>
      <color indexed="12"/>
      <name val="Arial"/>
      <family val="2"/>
    </font>
    <font>
      <b/>
      <sz val="10"/>
      <color indexed="12"/>
      <name val="Arial"/>
      <family val="2"/>
    </font>
    <font>
      <b/>
      <sz val="10"/>
      <color indexed="8"/>
      <name val="Arial"/>
      <family val="2"/>
    </font>
    <font>
      <b/>
      <sz val="10"/>
      <color theme="0"/>
      <name val="Arial"/>
      <family val="2"/>
    </font>
    <font>
      <i/>
      <sz val="10"/>
      <name val="Arial"/>
      <family val="2"/>
    </font>
    <font>
      <b/>
      <sz val="8"/>
      <color theme="0"/>
      <name val="Arial"/>
      <family val="2"/>
    </font>
    <font>
      <b/>
      <sz val="8"/>
      <name val="Arial"/>
      <family val="2"/>
    </font>
    <font>
      <b/>
      <u/>
      <sz val="8"/>
      <name val="Arial"/>
      <family val="2"/>
    </font>
    <font>
      <i/>
      <u/>
      <sz val="8"/>
      <name val="Arial"/>
      <family val="2"/>
    </font>
    <font>
      <b/>
      <i/>
      <sz val="8"/>
      <color theme="1"/>
      <name val="Arial"/>
      <family val="2"/>
    </font>
    <font>
      <i/>
      <sz val="8"/>
      <color theme="1"/>
      <name val="Arial"/>
      <family val="2"/>
    </font>
    <font>
      <b/>
      <sz val="14"/>
      <color rgb="FF00713D"/>
      <name val="Arial"/>
      <family val="2"/>
    </font>
    <font>
      <b/>
      <i/>
      <u/>
      <sz val="8"/>
      <name val="Arial"/>
      <family val="2"/>
    </font>
    <font>
      <sz val="18"/>
      <color theme="3"/>
      <name val="Cambria"/>
      <family val="2"/>
      <scheme val="major"/>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sz val="8"/>
      <color rgb="FFFF0000"/>
      <name val="Arial"/>
      <family val="2"/>
    </font>
    <font>
      <i/>
      <sz val="8"/>
      <color rgb="FF7F7F7F"/>
      <name val="Arial"/>
      <family val="2"/>
    </font>
    <font>
      <b/>
      <sz val="8"/>
      <color theme="1"/>
      <name val="Arial"/>
      <family val="2"/>
    </font>
    <font>
      <sz val="8"/>
      <color theme="0"/>
      <name val="Arial"/>
      <family val="2"/>
    </font>
  </fonts>
  <fills count="48">
    <fill>
      <patternFill patternType="none"/>
    </fill>
    <fill>
      <patternFill patternType="gray125"/>
    </fill>
    <fill>
      <patternFill patternType="solid">
        <fgColor indexed="43"/>
      </patternFill>
    </fill>
    <fill>
      <patternFill patternType="solid">
        <fgColor rgb="FFFFC0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00713D"/>
        <bgColor indexed="64"/>
      </patternFill>
    </fill>
    <fill>
      <patternFill patternType="solid">
        <fgColor rgb="FFE4EADE"/>
        <bgColor indexed="64"/>
      </patternFill>
    </fill>
    <fill>
      <patternFill patternType="solid">
        <fgColor rgb="FFF8F7F6"/>
        <bgColor indexed="64"/>
      </patternFill>
    </fill>
    <fill>
      <patternFill patternType="solid">
        <fgColor rgb="FFF5F5F5"/>
        <bgColor indexed="64"/>
      </patternFill>
    </fill>
    <fill>
      <patternFill patternType="solid">
        <fgColor theme="8" tint="0.79998168889431442"/>
        <bgColor indexed="64"/>
      </patternFill>
    </fill>
    <fill>
      <patternFill patternType="solid">
        <fgColor rgb="FFDAEEF3"/>
        <bgColor indexed="64"/>
      </patternFill>
    </fill>
    <fill>
      <patternFill patternType="solid">
        <fgColor theme="1"/>
        <bgColor indexed="64"/>
      </patternFill>
    </fill>
    <fill>
      <patternFill patternType="solid">
        <fgColor indexed="47"/>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5">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9">
    <xf numFmtId="0" fontId="0" fillId="0" borderId="0"/>
    <xf numFmtId="44" fontId="5"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2" borderId="0" applyNumberFormat="0" applyBorder="0" applyAlignment="0" applyProtection="0"/>
    <xf numFmtId="0" fontId="9" fillId="2" borderId="0" applyNumberFormat="0" applyBorder="0" applyAlignment="0" applyProtection="0"/>
    <xf numFmtId="0" fontId="24"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28" fillId="0" borderId="0"/>
    <xf numFmtId="0" fontId="5" fillId="0" borderId="0"/>
    <xf numFmtId="0" fontId="5" fillId="0" borderId="0"/>
    <xf numFmtId="0" fontId="44" fillId="0" borderId="0" applyNumberFormat="0" applyFill="0" applyBorder="0" applyAlignment="0" applyProtection="0"/>
    <xf numFmtId="0" fontId="45" fillId="0" borderId="66" applyNumberFormat="0" applyFill="0" applyAlignment="0" applyProtection="0"/>
    <xf numFmtId="0" fontId="46" fillId="0" borderId="67" applyNumberFormat="0" applyFill="0" applyAlignment="0" applyProtection="0"/>
    <xf numFmtId="0" fontId="47" fillId="0" borderId="68" applyNumberFormat="0" applyFill="0" applyAlignment="0" applyProtection="0"/>
    <xf numFmtId="0" fontId="47" fillId="0" borderId="0" applyNumberFormat="0" applyFill="0" applyBorder="0" applyAlignment="0" applyProtection="0"/>
    <xf numFmtId="0" fontId="48" fillId="17" borderId="0" applyNumberFormat="0" applyBorder="0" applyAlignment="0" applyProtection="0"/>
    <xf numFmtId="0" fontId="49" fillId="18" borderId="0" applyNumberFormat="0" applyBorder="0" applyAlignment="0" applyProtection="0"/>
    <xf numFmtId="0" fontId="50" fillId="19" borderId="0" applyNumberFormat="0" applyBorder="0" applyAlignment="0" applyProtection="0"/>
    <xf numFmtId="0" fontId="51" fillId="20" borderId="69" applyNumberFormat="0" applyAlignment="0" applyProtection="0"/>
    <xf numFmtId="0" fontId="52" fillId="21" borderId="70" applyNumberFormat="0" applyAlignment="0" applyProtection="0"/>
    <xf numFmtId="0" fontId="53" fillId="21" borderId="69" applyNumberFormat="0" applyAlignment="0" applyProtection="0"/>
    <xf numFmtId="0" fontId="54" fillId="0" borderId="71" applyNumberFormat="0" applyFill="0" applyAlignment="0" applyProtection="0"/>
    <xf numFmtId="0" fontId="36" fillId="22" borderId="72"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74" applyNumberFormat="0" applyFill="0" applyAlignment="0" applyProtection="0"/>
    <xf numFmtId="0" fontId="5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58" fillId="47" borderId="0" applyNumberFormat="0" applyBorder="0" applyAlignment="0" applyProtection="0"/>
    <xf numFmtId="0" fontId="1" fillId="0" borderId="0"/>
    <xf numFmtId="0" fontId="1" fillId="0" borderId="0"/>
    <xf numFmtId="0" fontId="1" fillId="23" borderId="73" applyNumberFormat="0" applyFont="0" applyAlignment="0" applyProtection="0"/>
    <xf numFmtId="0" fontId="5" fillId="0" borderId="0"/>
  </cellStyleXfs>
  <cellXfs count="495">
    <xf numFmtId="0" fontId="0" fillId="0" borderId="0" xfId="0"/>
    <xf numFmtId="0" fontId="7" fillId="0" borderId="0" xfId="0" applyFont="1"/>
    <xf numFmtId="0" fontId="0" fillId="0" borderId="0" xfId="0" applyAlignment="1">
      <alignment horizontal="left"/>
    </xf>
    <xf numFmtId="0" fontId="5" fillId="0" borderId="0" xfId="32"/>
    <xf numFmtId="0" fontId="5" fillId="0" borderId="0" xfId="0" applyFont="1"/>
    <xf numFmtId="0" fontId="14" fillId="0" borderId="0" xfId="0" applyFont="1"/>
    <xf numFmtId="0" fontId="14" fillId="0" borderId="0" xfId="0" applyFont="1" applyBorder="1"/>
    <xf numFmtId="0" fontId="14" fillId="0" borderId="0" xfId="0" applyFont="1" applyProtection="1"/>
    <xf numFmtId="0" fontId="14" fillId="0" borderId="0" xfId="0" applyFont="1" applyFill="1" applyBorder="1"/>
    <xf numFmtId="0" fontId="13" fillId="0" borderId="0" xfId="0" applyFont="1" applyFill="1" applyBorder="1" applyAlignment="1">
      <alignment horizontal="right"/>
    </xf>
    <xf numFmtId="0" fontId="14" fillId="0" borderId="0" xfId="0" applyFont="1" applyAlignment="1">
      <alignment horizontal="center"/>
    </xf>
    <xf numFmtId="0" fontId="15"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Protection="1"/>
    <xf numFmtId="0" fontId="14" fillId="3" borderId="0" xfId="0" applyFont="1" applyFill="1" applyAlignment="1">
      <alignment horizontal="center"/>
    </xf>
    <xf numFmtId="0" fontId="14" fillId="3" borderId="0" xfId="0" applyFont="1" applyFill="1"/>
    <xf numFmtId="0" fontId="13" fillId="0" borderId="0" xfId="0" applyFont="1" applyAlignment="1">
      <alignment horizontal="center"/>
    </xf>
    <xf numFmtId="0" fontId="13" fillId="0" borderId="0" xfId="0" applyFont="1" applyBorder="1" applyAlignment="1">
      <alignment horizontal="center"/>
    </xf>
    <xf numFmtId="0" fontId="14" fillId="0" borderId="0" xfId="0" applyFont="1" applyAlignment="1" applyProtection="1">
      <alignment horizontal="center"/>
    </xf>
    <xf numFmtId="0" fontId="14" fillId="0" borderId="0" xfId="0" applyFont="1" applyFill="1" applyBorder="1" applyAlignment="1">
      <alignment horizontal="center"/>
    </xf>
    <xf numFmtId="0" fontId="14" fillId="0" borderId="0" xfId="0" applyFont="1" applyFill="1" applyBorder="1" applyAlignment="1">
      <alignment horizontal="right"/>
    </xf>
    <xf numFmtId="0" fontId="14" fillId="0" borderId="0" xfId="0" applyFont="1" applyAlignment="1">
      <alignment vertical="center"/>
    </xf>
    <xf numFmtId="0" fontId="13" fillId="0" borderId="0" xfId="0" applyFont="1" applyBorder="1" applyAlignment="1" applyProtection="1">
      <alignment vertical="center"/>
    </xf>
    <xf numFmtId="0" fontId="16" fillId="0" borderId="0" xfId="0" applyFont="1" applyBorder="1"/>
    <xf numFmtId="0" fontId="14" fillId="0" borderId="0" xfId="0" applyFont="1" applyAlignment="1">
      <alignment horizontal="left"/>
    </xf>
    <xf numFmtId="0" fontId="25" fillId="0" borderId="1" xfId="0" applyFont="1" applyBorder="1" applyAlignment="1">
      <alignment vertical="center" wrapText="1"/>
    </xf>
    <xf numFmtId="0" fontId="14" fillId="0" borderId="0" xfId="0" applyFont="1" applyBorder="1" applyAlignment="1">
      <alignment wrapText="1"/>
    </xf>
    <xf numFmtId="0" fontId="13" fillId="0" borderId="2" xfId="0" applyFont="1" applyBorder="1" applyAlignment="1" applyProtection="1">
      <alignment horizontal="center" vertical="center" wrapText="1"/>
    </xf>
    <xf numFmtId="0" fontId="13" fillId="0" borderId="0" xfId="0" applyFont="1" applyBorder="1" applyAlignment="1" applyProtection="1">
      <alignment vertical="center" wrapText="1"/>
    </xf>
    <xf numFmtId="0" fontId="16" fillId="0" borderId="0" xfId="0" applyFont="1" applyBorder="1" applyAlignment="1" applyProtection="1">
      <alignment horizontal="center"/>
    </xf>
    <xf numFmtId="0" fontId="14" fillId="0" borderId="0" xfId="0" applyFont="1" applyAlignment="1">
      <alignment horizontal="right" vertical="center"/>
    </xf>
    <xf numFmtId="0" fontId="18" fillId="0" borderId="0" xfId="0" applyFont="1" applyBorder="1" applyAlignment="1" applyProtection="1">
      <alignment vertical="center"/>
    </xf>
    <xf numFmtId="0" fontId="14" fillId="0" borderId="0" xfId="0" applyFont="1" applyAlignment="1" applyProtection="1">
      <alignment vertical="center"/>
    </xf>
    <xf numFmtId="0" fontId="13" fillId="0" borderId="0" xfId="0" applyFont="1" applyAlignment="1" applyProtection="1">
      <alignment horizontal="center"/>
    </xf>
    <xf numFmtId="0" fontId="13" fillId="0" borderId="0" xfId="0" applyFont="1" applyFill="1" applyBorder="1" applyAlignment="1" applyProtection="1">
      <alignment horizontal="center"/>
    </xf>
    <xf numFmtId="0" fontId="19" fillId="0" borderId="0" xfId="0" applyFont="1" applyAlignment="1">
      <alignment horizontal="right" vertical="center" indent="1"/>
    </xf>
    <xf numFmtId="0" fontId="13" fillId="0" borderId="4" xfId="0" applyFont="1" applyBorder="1" applyAlignment="1" applyProtection="1">
      <alignment horizontal="center" vertical="center" wrapText="1"/>
    </xf>
    <xf numFmtId="0" fontId="14" fillId="0" borderId="0" xfId="0" applyFont="1" applyFill="1" applyBorder="1" applyAlignment="1" applyProtection="1">
      <alignment horizontal="right"/>
    </xf>
    <xf numFmtId="0" fontId="13" fillId="0" borderId="5" xfId="0" applyFont="1" applyFill="1" applyBorder="1" applyAlignment="1" applyProtection="1">
      <alignment vertical="center" wrapText="1"/>
    </xf>
    <xf numFmtId="167" fontId="14" fillId="0" borderId="5" xfId="0" applyNumberFormat="1" applyFont="1" applyFill="1" applyBorder="1" applyAlignment="1" applyProtection="1">
      <alignment vertical="center" wrapText="1"/>
    </xf>
    <xf numFmtId="0" fontId="13" fillId="0" borderId="5" xfId="0" applyFont="1" applyFill="1" applyBorder="1" applyAlignment="1" applyProtection="1">
      <alignment horizontal="center" vertical="center"/>
    </xf>
    <xf numFmtId="167" fontId="14" fillId="0" borderId="5" xfId="0" applyNumberFormat="1" applyFont="1" applyFill="1" applyBorder="1" applyAlignment="1" applyProtection="1">
      <alignment horizontal="center" vertical="center" wrapText="1"/>
    </xf>
    <xf numFmtId="0" fontId="13" fillId="0" borderId="2" xfId="0" applyFont="1" applyBorder="1" applyAlignment="1">
      <alignment horizontal="center" vertical="center"/>
    </xf>
    <xf numFmtId="0" fontId="16" fillId="0" borderId="0" xfId="0" quotePrefix="1" applyFont="1" applyBorder="1" applyAlignment="1" applyProtection="1">
      <alignment horizontal="left"/>
    </xf>
    <xf numFmtId="0" fontId="20" fillId="0" borderId="2" xfId="0" applyFont="1" applyBorder="1" applyAlignment="1" applyProtection="1">
      <alignment horizontal="center" vertical="center"/>
    </xf>
    <xf numFmtId="0" fontId="20" fillId="0" borderId="4" xfId="0" applyFont="1" applyBorder="1" applyAlignment="1" applyProtection="1">
      <alignment horizontal="center" vertical="center"/>
    </xf>
    <xf numFmtId="9" fontId="17" fillId="0" borderId="0" xfId="0" applyNumberFormat="1" applyFont="1" applyBorder="1" applyAlignment="1" applyProtection="1">
      <alignment horizontal="center" vertical="center"/>
    </xf>
    <xf numFmtId="0" fontId="14" fillId="0" borderId="0" xfId="0" applyFont="1" applyAlignment="1">
      <alignment horizontal="left" vertical="top" wrapText="1"/>
    </xf>
    <xf numFmtId="0" fontId="14" fillId="0" borderId="0" xfId="0" applyFont="1" applyAlignment="1">
      <alignment vertical="top" wrapText="1"/>
    </xf>
    <xf numFmtId="0" fontId="20" fillId="4" borderId="5" xfId="0" applyFont="1" applyFill="1" applyBorder="1" applyAlignment="1" applyProtection="1">
      <alignment vertical="center"/>
    </xf>
    <xf numFmtId="0" fontId="20" fillId="4" borderId="11" xfId="0" applyFont="1" applyFill="1" applyBorder="1" applyAlignment="1" applyProtection="1">
      <alignment vertical="center"/>
    </xf>
    <xf numFmtId="0" fontId="17" fillId="0" borderId="0" xfId="0" applyFont="1" applyBorder="1" applyAlignment="1" applyProtection="1">
      <alignment horizontal="center" vertical="center"/>
    </xf>
    <xf numFmtId="0" fontId="13" fillId="4" borderId="2" xfId="0" applyFont="1" applyFill="1" applyBorder="1" applyAlignment="1">
      <alignment horizontal="center"/>
    </xf>
    <xf numFmtId="0" fontId="13" fillId="4" borderId="4" xfId="0" applyFont="1" applyFill="1" applyBorder="1" applyAlignment="1">
      <alignment horizontal="center"/>
    </xf>
    <xf numFmtId="0" fontId="21" fillId="0" borderId="0" xfId="6" applyFont="1" applyFill="1" applyBorder="1" applyAlignment="1" applyProtection="1">
      <alignment vertical="center"/>
    </xf>
    <xf numFmtId="0" fontId="14" fillId="0" borderId="0" xfId="0" applyFont="1" applyFill="1" applyBorder="1" applyAlignment="1" applyProtection="1">
      <alignment vertical="center"/>
    </xf>
    <xf numFmtId="0" fontId="16" fillId="0" borderId="0" xfId="0" applyFont="1" applyBorder="1" applyProtection="1">
      <protection hidden="1"/>
    </xf>
    <xf numFmtId="44" fontId="16" fillId="0" borderId="0" xfId="1" applyFont="1" applyBorder="1" applyProtection="1">
      <protection hidden="1"/>
    </xf>
    <xf numFmtId="0" fontId="16" fillId="0" borderId="0" xfId="0" applyFont="1" applyBorder="1" applyAlignment="1" applyProtection="1">
      <alignment horizontal="center"/>
      <protection hidden="1"/>
    </xf>
    <xf numFmtId="0" fontId="16" fillId="0" borderId="0" xfId="0" applyFont="1" applyFill="1" applyBorder="1" applyProtection="1">
      <protection hidden="1"/>
    </xf>
    <xf numFmtId="0" fontId="18" fillId="0" borderId="0" xfId="0" applyFont="1" applyBorder="1" applyProtection="1">
      <protection hidden="1"/>
    </xf>
    <xf numFmtId="164" fontId="18" fillId="0" borderId="0" xfId="36" applyNumberFormat="1" applyFont="1" applyBorder="1" applyProtection="1">
      <protection hidden="1"/>
    </xf>
    <xf numFmtId="0" fontId="14" fillId="0" borderId="0" xfId="0" applyFont="1" applyBorder="1" applyProtection="1">
      <protection hidden="1"/>
    </xf>
    <xf numFmtId="1" fontId="14" fillId="0" borderId="3" xfId="0" applyNumberFormat="1" applyFont="1" applyBorder="1" applyAlignment="1">
      <alignment horizontal="center" vertical="center"/>
    </xf>
    <xf numFmtId="0" fontId="22" fillId="0" borderId="0" xfId="0" applyFont="1" applyBorder="1" applyAlignment="1" applyProtection="1">
      <alignment horizontal="center"/>
      <protection hidden="1"/>
    </xf>
    <xf numFmtId="0" fontId="22" fillId="0" borderId="0" xfId="0" applyFont="1" applyBorder="1" applyProtection="1">
      <protection hidden="1"/>
    </xf>
    <xf numFmtId="44" fontId="22" fillId="0" borderId="0" xfId="1" applyFont="1" applyBorder="1" applyProtection="1">
      <protection hidden="1"/>
    </xf>
    <xf numFmtId="0" fontId="22" fillId="0" borderId="0" xfId="0" applyFont="1" applyFill="1" applyBorder="1" applyProtection="1">
      <protection hidden="1"/>
    </xf>
    <xf numFmtId="0" fontId="23" fillId="0" borderId="0" xfId="0" applyFont="1" applyBorder="1" applyProtection="1">
      <protection hidden="1"/>
    </xf>
    <xf numFmtId="164" fontId="23" fillId="0" borderId="0" xfId="36" applyNumberFormat="1" applyFont="1" applyBorder="1" applyProtection="1">
      <protection hidden="1"/>
    </xf>
    <xf numFmtId="0" fontId="6" fillId="0" borderId="0" xfId="0" applyFont="1" applyBorder="1" applyAlignment="1">
      <alignment vertical="center"/>
    </xf>
    <xf numFmtId="0" fontId="14" fillId="0" borderId="0" xfId="0" applyFont="1" applyFill="1" applyAlignment="1">
      <alignment horizontal="center"/>
    </xf>
    <xf numFmtId="1" fontId="14" fillId="5" borderId="0" xfId="0" applyNumberFormat="1" applyFont="1" applyFill="1" applyAlignment="1">
      <alignment horizontal="center"/>
    </xf>
    <xf numFmtId="0" fontId="25" fillId="0" borderId="0" xfId="0" applyFont="1"/>
    <xf numFmtId="0" fontId="14" fillId="0" borderId="0" xfId="0" applyFont="1" applyAlignment="1">
      <alignment horizontal="right"/>
    </xf>
    <xf numFmtId="14" fontId="14" fillId="0" borderId="0" xfId="0" applyNumberFormat="1" applyFont="1" applyAlignment="1">
      <alignment horizontal="center"/>
    </xf>
    <xf numFmtId="0" fontId="26" fillId="0" borderId="0" xfId="0" applyFont="1"/>
    <xf numFmtId="0" fontId="20" fillId="0" borderId="23" xfId="0" applyFont="1" applyBorder="1" applyAlignment="1" applyProtection="1">
      <alignment horizontal="center" vertical="center"/>
    </xf>
    <xf numFmtId="0" fontId="14" fillId="0" borderId="0" xfId="0" applyFont="1" applyAlignment="1">
      <alignment wrapText="1"/>
    </xf>
    <xf numFmtId="0" fontId="20" fillId="4" borderId="23"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20" fillId="4" borderId="11" xfId="0" applyFont="1" applyFill="1" applyBorder="1" applyAlignment="1" applyProtection="1">
      <alignment horizontal="center" vertical="center"/>
    </xf>
    <xf numFmtId="0" fontId="14" fillId="4" borderId="4"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4" xfId="0" applyFont="1" applyFill="1" applyBorder="1" applyAlignment="1">
      <alignment horizontal="left" vertical="center"/>
    </xf>
    <xf numFmtId="0" fontId="14" fillId="4" borderId="21" xfId="0" applyFont="1" applyFill="1" applyBorder="1" applyAlignment="1">
      <alignment horizontal="left" vertical="center"/>
    </xf>
    <xf numFmtId="0" fontId="14" fillId="4" borderId="22" xfId="0" applyFont="1" applyFill="1" applyBorder="1" applyAlignment="1">
      <alignment horizontal="left" vertical="center"/>
    </xf>
    <xf numFmtId="0" fontId="14" fillId="4" borderId="21"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14" fillId="4" borderId="4" xfId="0" applyFont="1" applyFill="1" applyBorder="1" applyAlignment="1">
      <alignment horizontal="left"/>
    </xf>
    <xf numFmtId="0" fontId="14" fillId="4" borderId="21" xfId="0" applyFont="1" applyFill="1" applyBorder="1" applyAlignment="1">
      <alignment horizontal="left"/>
    </xf>
    <xf numFmtId="0" fontId="14" fillId="4" borderId="22" xfId="0" applyFont="1" applyFill="1" applyBorder="1" applyAlignment="1">
      <alignment horizontal="left"/>
    </xf>
    <xf numFmtId="0" fontId="5" fillId="6" borderId="0" xfId="0" applyFont="1" applyFill="1"/>
    <xf numFmtId="49" fontId="5" fillId="0" borderId="0" xfId="0" applyNumberFormat="1" applyFont="1"/>
    <xf numFmtId="0" fontId="25" fillId="0" borderId="0" xfId="0" applyFont="1" applyBorder="1" applyAlignment="1">
      <alignment vertical="center" wrapText="1"/>
    </xf>
    <xf numFmtId="0" fontId="14" fillId="0" borderId="0" xfId="0" applyFont="1" applyFill="1" applyBorder="1" applyAlignment="1">
      <alignment vertical="center"/>
    </xf>
    <xf numFmtId="0" fontId="14" fillId="0" borderId="0" xfId="0" applyFont="1" applyFill="1"/>
    <xf numFmtId="0" fontId="21" fillId="0" borderId="0" xfId="6" applyFont="1" applyFill="1" applyBorder="1" applyAlignment="1" applyProtection="1">
      <alignment horizontal="left" vertical="center"/>
      <protection locked="0"/>
    </xf>
    <xf numFmtId="0" fontId="14" fillId="0" borderId="0" xfId="0" applyFont="1" applyFill="1" applyBorder="1" applyProtection="1">
      <protection hidden="1"/>
    </xf>
    <xf numFmtId="0" fontId="14" fillId="0" borderId="0" xfId="0" applyFont="1" applyBorder="1" applyAlignment="1">
      <alignment vertical="center" wrapText="1"/>
    </xf>
    <xf numFmtId="0" fontId="13" fillId="0" borderId="23" xfId="0" applyFont="1" applyBorder="1" applyAlignment="1" applyProtection="1">
      <alignment horizontal="center" vertical="center" wrapText="1"/>
    </xf>
    <xf numFmtId="0" fontId="27" fillId="0" borderId="0" xfId="0" applyFont="1"/>
    <xf numFmtId="5" fontId="13" fillId="0" borderId="6" xfId="1" applyNumberFormat="1" applyFont="1" applyBorder="1" applyAlignment="1" applyProtection="1">
      <alignment horizontal="right" vertical="center"/>
      <protection hidden="1"/>
    </xf>
    <xf numFmtId="0" fontId="14" fillId="0" borderId="0" xfId="0" applyFont="1" applyBorder="1" applyAlignment="1" applyProtection="1">
      <alignment horizontal="center"/>
      <protection hidden="1"/>
    </xf>
    <xf numFmtId="0" fontId="14" fillId="0" borderId="0" xfId="0" applyFont="1" applyBorder="1" applyAlignment="1">
      <alignment horizontal="center"/>
    </xf>
    <xf numFmtId="44" fontId="5" fillId="0" borderId="0" xfId="1" applyFont="1" applyBorder="1" applyAlignment="1" applyProtection="1">
      <alignment horizontal="left" vertical="top"/>
      <protection hidden="1"/>
    </xf>
    <xf numFmtId="0" fontId="5" fillId="0" borderId="0" xfId="0" applyFont="1" applyBorder="1" applyAlignment="1" applyProtection="1">
      <alignment horizontal="left" vertical="top"/>
      <protection hidden="1"/>
    </xf>
    <xf numFmtId="164" fontId="5" fillId="0" borderId="0" xfId="36" applyNumberFormat="1" applyFont="1" applyBorder="1" applyAlignment="1" applyProtection="1">
      <alignment vertical="top"/>
      <protection hidden="1"/>
    </xf>
    <xf numFmtId="0" fontId="30" fillId="0" borderId="0" xfId="0" applyFont="1" applyAlignment="1">
      <alignment horizontal="right" vertical="center" indent="1"/>
    </xf>
    <xf numFmtId="0" fontId="29" fillId="0" borderId="0" xfId="0" applyFont="1" applyBorder="1" applyAlignment="1">
      <alignment vertical="center" wrapText="1"/>
    </xf>
    <xf numFmtId="0" fontId="5" fillId="0" borderId="0" xfId="0" applyFont="1" applyAlignment="1">
      <alignment vertical="center"/>
    </xf>
    <xf numFmtId="0" fontId="31" fillId="0" borderId="0" xfId="0" applyFont="1" applyBorder="1" applyProtection="1"/>
    <xf numFmtId="0" fontId="5" fillId="0" borderId="0" xfId="0" applyFont="1" applyBorder="1" applyAlignment="1"/>
    <xf numFmtId="0" fontId="5" fillId="0" borderId="0" xfId="0" applyFont="1" applyProtection="1"/>
    <xf numFmtId="0" fontId="30" fillId="0" borderId="0" xfId="0" applyFont="1" applyBorder="1" applyAlignment="1">
      <alignment horizontal="right" vertical="center" indent="1"/>
    </xf>
    <xf numFmtId="0" fontId="29" fillId="0" borderId="0" xfId="0" applyFont="1" applyAlignment="1">
      <alignment vertical="center"/>
    </xf>
    <xf numFmtId="0" fontId="31" fillId="0" borderId="0" xfId="0" applyFont="1" applyBorder="1" applyAlignment="1" applyProtection="1">
      <alignment horizontal="center"/>
    </xf>
    <xf numFmtId="0" fontId="5" fillId="0" borderId="0" xfId="0" applyFont="1" applyAlignment="1">
      <alignment horizontal="right" vertical="center"/>
    </xf>
    <xf numFmtId="0" fontId="32" fillId="0" borderId="0" xfId="0" applyFont="1" applyBorder="1" applyAlignment="1" applyProtection="1">
      <alignment vertical="center"/>
    </xf>
    <xf numFmtId="0" fontId="5" fillId="0" borderId="0" xfId="0" applyFont="1" applyAlignment="1" applyProtection="1">
      <alignment vertical="center"/>
    </xf>
    <xf numFmtId="0" fontId="33" fillId="0" borderId="0" xfId="0" applyFont="1" applyAlignment="1">
      <alignment horizontal="right" vertical="center" indent="1"/>
    </xf>
    <xf numFmtId="0" fontId="30" fillId="0" borderId="2" xfId="0" applyFont="1" applyBorder="1" applyAlignment="1" applyProtection="1">
      <alignment horizontal="center" vertical="center" wrapText="1"/>
    </xf>
    <xf numFmtId="0" fontId="30" fillId="0" borderId="23" xfId="0" applyFont="1" applyBorder="1" applyAlignment="1" applyProtection="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4" fillId="0" borderId="0" xfId="0" applyFont="1" applyFill="1" applyBorder="1" applyAlignment="1" applyProtection="1">
      <alignment horizontal="right" vertical="center"/>
    </xf>
    <xf numFmtId="0" fontId="30" fillId="0" borderId="2" xfId="0" applyFont="1" applyBorder="1" applyAlignment="1">
      <alignment horizontal="center" vertical="center"/>
    </xf>
    <xf numFmtId="0" fontId="34" fillId="8" borderId="2" xfId="0" applyFont="1" applyFill="1" applyBorder="1" applyAlignment="1">
      <alignment horizontal="left"/>
    </xf>
    <xf numFmtId="0" fontId="30" fillId="9" borderId="19" xfId="0" applyFont="1" applyFill="1" applyBorder="1" applyAlignment="1">
      <alignment horizontal="center" vertical="center"/>
    </xf>
    <xf numFmtId="0" fontId="30" fillId="9" borderId="10" xfId="0" applyFont="1" applyFill="1" applyBorder="1" applyAlignment="1">
      <alignment horizontal="center" vertical="center"/>
    </xf>
    <xf numFmtId="0" fontId="30" fillId="9" borderId="20" xfId="0" applyFont="1" applyFill="1" applyBorder="1" applyAlignment="1" applyProtection="1">
      <alignment horizontal="center" vertical="center"/>
    </xf>
    <xf numFmtId="0" fontId="5" fillId="0" borderId="16" xfId="0" applyFont="1" applyBorder="1" applyAlignment="1">
      <alignment horizontal="center" vertical="center"/>
    </xf>
    <xf numFmtId="1" fontId="5" fillId="0" borderId="6" xfId="0" applyNumberFormat="1" applyFont="1" applyFill="1" applyBorder="1" applyAlignment="1" applyProtection="1">
      <alignment horizontal="center" vertical="center"/>
    </xf>
    <xf numFmtId="0" fontId="30" fillId="9" borderId="17" xfId="0" applyFont="1" applyFill="1" applyBorder="1" applyAlignment="1">
      <alignment horizontal="left"/>
    </xf>
    <xf numFmtId="0" fontId="30" fillId="9" borderId="16" xfId="0" applyFont="1" applyFill="1" applyBorder="1" applyAlignment="1">
      <alignment horizontal="center" vertical="center"/>
    </xf>
    <xf numFmtId="1" fontId="30" fillId="0" borderId="3" xfId="0" applyNumberFormat="1" applyFont="1" applyFill="1" applyBorder="1" applyAlignment="1" applyProtection="1">
      <alignment horizontal="center" vertical="center"/>
      <protection hidden="1"/>
    </xf>
    <xf numFmtId="1" fontId="30" fillId="0" borderId="6" xfId="0" applyNumberFormat="1" applyFont="1" applyFill="1" applyBorder="1" applyAlignment="1" applyProtection="1">
      <alignment horizontal="center" vertical="center"/>
    </xf>
    <xf numFmtId="0" fontId="30" fillId="9" borderId="7" xfId="0" applyFont="1" applyFill="1" applyBorder="1" applyAlignment="1">
      <alignment horizontal="center" vertical="center"/>
    </xf>
    <xf numFmtId="1" fontId="30" fillId="0" borderId="8" xfId="0" applyNumberFormat="1" applyFont="1" applyFill="1" applyBorder="1" applyAlignment="1" applyProtection="1">
      <alignment horizontal="center" vertical="center"/>
      <protection hidden="1"/>
    </xf>
    <xf numFmtId="1" fontId="30" fillId="0" borderId="9" xfId="0" applyNumberFormat="1" applyFont="1" applyFill="1" applyBorder="1" applyAlignment="1" applyProtection="1">
      <alignment horizontal="center" vertical="center"/>
    </xf>
    <xf numFmtId="0" fontId="34" fillId="8" borderId="4" xfId="0" applyFont="1" applyFill="1" applyBorder="1" applyAlignment="1">
      <alignment horizontal="center" vertical="center"/>
    </xf>
    <xf numFmtId="0" fontId="34" fillId="8" borderId="21" xfId="0" applyFont="1" applyFill="1" applyBorder="1" applyAlignment="1">
      <alignment horizontal="center" vertical="center"/>
    </xf>
    <xf numFmtId="0" fontId="34" fillId="8" borderId="22" xfId="0" applyFont="1" applyFill="1" applyBorder="1" applyAlignment="1">
      <alignment horizontal="center" vertical="center"/>
    </xf>
    <xf numFmtId="0" fontId="5" fillId="0" borderId="13" xfId="0" applyFont="1" applyFill="1" applyBorder="1" applyAlignment="1">
      <alignment horizontal="center" vertical="center"/>
    </xf>
    <xf numFmtId="0" fontId="30" fillId="0" borderId="0" xfId="12" applyFont="1" applyBorder="1" applyProtection="1"/>
    <xf numFmtId="0" fontId="5" fillId="0" borderId="14" xfId="0" applyFont="1" applyBorder="1" applyAlignment="1">
      <alignment horizontal="center" vertical="center"/>
    </xf>
    <xf numFmtId="0" fontId="31" fillId="0" borderId="0" xfId="0" quotePrefix="1" applyFont="1" applyBorder="1" applyAlignment="1" applyProtection="1">
      <alignment horizontal="left"/>
    </xf>
    <xf numFmtId="0" fontId="30" fillId="0" borderId="0" xfId="0" applyFont="1" applyBorder="1" applyAlignment="1" applyProtection="1">
      <alignment vertical="center" wrapText="1"/>
    </xf>
    <xf numFmtId="9" fontId="35" fillId="0" borderId="0" xfId="0" applyNumberFormat="1" applyFont="1" applyBorder="1" applyAlignment="1" applyProtection="1">
      <alignment horizontal="center" vertical="center"/>
    </xf>
    <xf numFmtId="9" fontId="35" fillId="0" borderId="0" xfId="0" applyNumberFormat="1" applyFont="1" applyBorder="1" applyAlignment="1" applyProtection="1">
      <alignment horizontal="center" vertical="top"/>
    </xf>
    <xf numFmtId="0" fontId="5" fillId="0" borderId="15" xfId="0" applyFont="1" applyFill="1" applyBorder="1" applyAlignment="1">
      <alignment horizontal="center" vertical="center"/>
    </xf>
    <xf numFmtId="1" fontId="5" fillId="0" borderId="9" xfId="0" applyNumberFormat="1" applyFont="1" applyFill="1" applyBorder="1" applyAlignment="1" applyProtection="1">
      <alignment horizontal="center" vertical="center"/>
    </xf>
    <xf numFmtId="1" fontId="14" fillId="0" borderId="0" xfId="0" applyNumberFormat="1" applyFont="1" applyAlignment="1">
      <alignment horizontal="center"/>
    </xf>
    <xf numFmtId="1" fontId="5" fillId="12" borderId="3" xfId="0" applyNumberFormat="1" applyFont="1" applyFill="1" applyBorder="1" applyAlignment="1" applyProtection="1">
      <alignment horizontal="center" vertical="center"/>
      <protection locked="0"/>
    </xf>
    <xf numFmtId="0" fontId="5" fillId="12" borderId="3" xfId="0" applyFont="1" applyFill="1" applyBorder="1" applyAlignment="1" applyProtection="1">
      <alignment horizontal="center" vertical="center"/>
      <protection locked="0"/>
    </xf>
    <xf numFmtId="49" fontId="5" fillId="12" borderId="18" xfId="0" applyNumberFormat="1" applyFont="1" applyFill="1" applyBorder="1" applyAlignment="1" applyProtection="1">
      <alignment horizontal="left" vertical="center"/>
      <protection locked="0"/>
    </xf>
    <xf numFmtId="49" fontId="5" fillId="12" borderId="17" xfId="0" applyNumberFormat="1" applyFont="1" applyFill="1" applyBorder="1" applyAlignment="1" applyProtection="1">
      <alignment horizontal="left" vertical="center"/>
      <protection locked="0"/>
    </xf>
    <xf numFmtId="1" fontId="5" fillId="12" borderId="10" xfId="0" applyNumberFormat="1" applyFont="1" applyFill="1" applyBorder="1" applyAlignment="1" applyProtection="1">
      <alignment horizontal="center" vertical="center"/>
      <protection locked="0" hidden="1"/>
    </xf>
    <xf numFmtId="0" fontId="5" fillId="12" borderId="8" xfId="0"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165" fontId="5" fillId="12" borderId="3" xfId="0" applyNumberFormat="1" applyFont="1" applyFill="1" applyBorder="1" applyAlignment="1" applyProtection="1">
      <alignment horizontal="center" vertical="center"/>
      <protection locked="0"/>
    </xf>
    <xf numFmtId="49" fontId="14" fillId="12" borderId="3" xfId="0" applyNumberFormat="1" applyFont="1" applyFill="1" applyBorder="1" applyAlignment="1" applyProtection="1">
      <alignment horizontal="left" vertical="center" shrinkToFit="1"/>
      <protection locked="0"/>
    </xf>
    <xf numFmtId="1" fontId="14" fillId="12" borderId="3" xfId="12" applyNumberFormat="1" applyFont="1" applyFill="1" applyBorder="1" applyAlignment="1" applyProtection="1">
      <alignment horizontal="center" vertical="center"/>
      <protection locked="0"/>
    </xf>
    <xf numFmtId="166" fontId="14" fillId="12" borderId="12" xfId="1" applyNumberFormat="1" applyFont="1" applyFill="1" applyBorder="1" applyAlignment="1" applyProtection="1">
      <alignment horizontal="center" vertical="center"/>
      <protection locked="0"/>
    </xf>
    <xf numFmtId="5" fontId="14" fillId="12" borderId="3" xfId="36" applyNumberFormat="1" applyFont="1" applyFill="1" applyBorder="1" applyAlignment="1" applyProtection="1">
      <alignment horizontal="right" vertical="center"/>
      <protection locked="0"/>
    </xf>
    <xf numFmtId="0" fontId="14" fillId="12" borderId="12" xfId="12" applyFont="1" applyFill="1" applyBorder="1" applyAlignment="1" applyProtection="1">
      <alignment horizontal="center" vertical="center"/>
      <protection locked="0"/>
    </xf>
    <xf numFmtId="0" fontId="14" fillId="12" borderId="12" xfId="0" applyFont="1" applyFill="1" applyBorder="1" applyAlignment="1" applyProtection="1">
      <alignment horizontal="center" vertical="center"/>
      <protection locked="0"/>
    </xf>
    <xf numFmtId="1" fontId="14" fillId="12" borderId="3" xfId="0" applyNumberFormat="1" applyFont="1" applyFill="1" applyBorder="1" applyAlignment="1" applyProtection="1">
      <alignment horizontal="center" vertical="center"/>
      <protection locked="0"/>
    </xf>
    <xf numFmtId="5" fontId="14" fillId="12" borderId="16" xfId="0" applyNumberFormat="1" applyFont="1" applyFill="1" applyBorder="1" applyAlignment="1" applyProtection="1">
      <alignment horizontal="right" vertical="center"/>
      <protection locked="0"/>
    </xf>
    <xf numFmtId="5" fontId="14" fillId="12" borderId="3" xfId="36" applyNumberFormat="1" applyFont="1" applyFill="1" applyBorder="1" applyAlignment="1" applyProtection="1">
      <alignment horizontal="center" vertical="center"/>
      <protection locked="0"/>
    </xf>
    <xf numFmtId="1" fontId="14" fillId="12" borderId="12" xfId="0" applyNumberFormat="1" applyFont="1" applyFill="1" applyBorder="1" applyAlignment="1" applyProtection="1">
      <alignment horizontal="center" vertical="center"/>
      <protection locked="0"/>
    </xf>
    <xf numFmtId="0" fontId="14" fillId="12" borderId="16" xfId="0" applyFont="1" applyFill="1" applyBorder="1" applyAlignment="1" applyProtection="1">
      <alignment horizontal="center" vertical="center"/>
      <protection locked="0"/>
    </xf>
    <xf numFmtId="0" fontId="14" fillId="12" borderId="3" xfId="0" applyFont="1" applyFill="1" applyBorder="1" applyAlignment="1" applyProtection="1">
      <alignment horizontal="center" vertical="center"/>
      <protection locked="0"/>
    </xf>
    <xf numFmtId="49" fontId="14" fillId="13" borderId="3" xfId="0" applyNumberFormat="1" applyFont="1" applyFill="1" applyBorder="1" applyAlignment="1" applyProtection="1">
      <alignment horizontal="left" vertical="center" shrinkToFit="1"/>
      <protection locked="0"/>
    </xf>
    <xf numFmtId="1" fontId="14" fillId="13" borderId="3" xfId="0" applyNumberFormat="1" applyFont="1" applyFill="1" applyBorder="1" applyAlignment="1" applyProtection="1">
      <alignment horizontal="center" vertical="center"/>
      <protection locked="0"/>
    </xf>
    <xf numFmtId="5" fontId="14" fillId="13" borderId="3" xfId="36" applyNumberFormat="1" applyFont="1" applyFill="1" applyBorder="1" applyAlignment="1" applyProtection="1">
      <alignment horizontal="right" vertical="center"/>
      <protection locked="0"/>
    </xf>
    <xf numFmtId="0" fontId="14" fillId="13" borderId="12" xfId="0" applyFont="1" applyFill="1" applyBorder="1" applyAlignment="1" applyProtection="1">
      <alignment horizontal="center" vertical="center"/>
      <protection locked="0"/>
    </xf>
    <xf numFmtId="5" fontId="14" fillId="13" borderId="16" xfId="0" applyNumberFormat="1" applyFont="1" applyFill="1" applyBorder="1" applyAlignment="1" applyProtection="1">
      <alignment horizontal="right" vertical="center"/>
      <protection locked="0"/>
    </xf>
    <xf numFmtId="5" fontId="14" fillId="13" borderId="3" xfId="36" applyNumberFormat="1" applyFont="1" applyFill="1" applyBorder="1" applyAlignment="1" applyProtection="1">
      <alignment horizontal="center" vertical="center"/>
      <protection locked="0"/>
    </xf>
    <xf numFmtId="1" fontId="14" fillId="13" borderId="12" xfId="0" applyNumberFormat="1" applyFont="1" applyFill="1" applyBorder="1" applyAlignment="1" applyProtection="1">
      <alignment horizontal="center" vertical="center"/>
      <protection locked="0"/>
    </xf>
    <xf numFmtId="0" fontId="14" fillId="13" borderId="16" xfId="0" applyFont="1" applyFill="1" applyBorder="1" applyAlignment="1" applyProtection="1">
      <alignment horizontal="center" vertical="center"/>
      <protection locked="0"/>
    </xf>
    <xf numFmtId="0" fontId="14" fillId="13" borderId="3" xfId="0" applyFont="1" applyFill="1" applyBorder="1" applyAlignment="1" applyProtection="1">
      <alignment horizontal="center" vertical="center"/>
      <protection locked="0"/>
    </xf>
    <xf numFmtId="1" fontId="14" fillId="7" borderId="3" xfId="0" applyNumberFormat="1" applyFont="1" applyFill="1" applyBorder="1" applyAlignment="1">
      <alignment horizontal="center" vertical="center"/>
    </xf>
    <xf numFmtId="168" fontId="14" fillId="0" borderId="0" xfId="0" applyNumberFormat="1" applyFont="1" applyAlignment="1">
      <alignment horizontal="center"/>
    </xf>
    <xf numFmtId="10" fontId="13" fillId="0" borderId="17" xfId="0" applyNumberFormat="1" applyFont="1" applyFill="1" applyBorder="1" applyAlignment="1" applyProtection="1">
      <alignment horizontal="center" vertical="center"/>
      <protection hidden="1"/>
    </xf>
    <xf numFmtId="0" fontId="30" fillId="0" borderId="0" xfId="0" applyFont="1" applyBorder="1" applyAlignment="1">
      <alignment horizontal="right" vertical="center"/>
    </xf>
    <xf numFmtId="0" fontId="14" fillId="0" borderId="42" xfId="0" applyFont="1" applyBorder="1"/>
    <xf numFmtId="0" fontId="13" fillId="0" borderId="5" xfId="0" applyFont="1" applyBorder="1" applyAlignment="1" applyProtection="1">
      <alignment vertical="center" wrapText="1"/>
    </xf>
    <xf numFmtId="0" fontId="30" fillId="0" borderId="28" xfId="0" applyFont="1" applyBorder="1" applyAlignment="1">
      <alignment horizontal="center" vertical="center"/>
    </xf>
    <xf numFmtId="0" fontId="27" fillId="0" borderId="0" xfId="43" applyFont="1"/>
    <xf numFmtId="0" fontId="37" fillId="15" borderId="3" xfId="43" applyFont="1" applyFill="1" applyBorder="1" applyAlignment="1">
      <alignment vertical="center"/>
    </xf>
    <xf numFmtId="0" fontId="27" fillId="0" borderId="0" xfId="43" applyFont="1" applyFill="1" applyAlignment="1">
      <alignment horizontal="left" vertical="center"/>
    </xf>
    <xf numFmtId="22" fontId="27" fillId="0" borderId="0" xfId="43" applyNumberFormat="1" applyFont="1" applyAlignment="1">
      <alignment horizontal="left" vertical="center"/>
    </xf>
    <xf numFmtId="0" fontId="27" fillId="0" borderId="0" xfId="0" applyFont="1" applyAlignment="1">
      <alignment vertical="center"/>
    </xf>
    <xf numFmtId="0" fontId="27" fillId="0" borderId="0" xfId="43" applyFont="1" applyFill="1" applyAlignment="1">
      <alignment vertical="center"/>
    </xf>
    <xf numFmtId="0" fontId="27" fillId="0" borderId="0" xfId="43" applyFont="1" applyAlignment="1">
      <alignment vertical="center"/>
    </xf>
    <xf numFmtId="0" fontId="37" fillId="0" borderId="0" xfId="43" applyFont="1"/>
    <xf numFmtId="22" fontId="27" fillId="0" borderId="0" xfId="43" applyNumberFormat="1" applyFont="1" applyAlignment="1">
      <alignment horizontal="left"/>
    </xf>
    <xf numFmtId="0" fontId="36" fillId="14" borderId="23" xfId="43" applyFont="1" applyFill="1" applyBorder="1" applyAlignment="1">
      <alignment vertical="top"/>
    </xf>
    <xf numFmtId="0" fontId="38" fillId="15" borderId="53" xfId="43" applyFont="1" applyFill="1" applyBorder="1" applyAlignment="1">
      <alignment horizontal="center" vertical="center"/>
    </xf>
    <xf numFmtId="0" fontId="38" fillId="15" borderId="54" xfId="43" applyFont="1" applyFill="1" applyBorder="1" applyAlignment="1">
      <alignment horizontal="center" vertical="center"/>
    </xf>
    <xf numFmtId="0" fontId="38" fillId="15" borderId="54" xfId="43" applyFont="1" applyFill="1" applyBorder="1" applyAlignment="1">
      <alignment horizontal="center" vertical="center" wrapText="1"/>
    </xf>
    <xf numFmtId="0" fontId="38" fillId="15" borderId="55" xfId="43" applyFont="1" applyFill="1" applyBorder="1" applyAlignment="1">
      <alignment horizontal="center" vertical="center" wrapText="1"/>
    </xf>
    <xf numFmtId="0" fontId="40" fillId="16" borderId="43" xfId="0" applyFont="1" applyFill="1" applyBorder="1" applyAlignment="1">
      <alignment horizontal="center" vertical="center" wrapText="1"/>
    </xf>
    <xf numFmtId="0" fontId="40" fillId="16" borderId="44" xfId="0" applyFont="1" applyFill="1" applyBorder="1" applyAlignment="1">
      <alignment horizontal="center" vertical="center" wrapText="1"/>
    </xf>
    <xf numFmtId="0" fontId="40" fillId="16" borderId="45" xfId="0" applyFont="1" applyFill="1" applyBorder="1" applyAlignment="1">
      <alignment horizontal="center" vertical="center" wrapText="1"/>
    </xf>
    <xf numFmtId="0" fontId="27" fillId="0" borderId="44" xfId="0" applyFont="1" applyBorder="1" applyAlignment="1">
      <alignment horizontal="center" vertical="center" wrapText="1"/>
    </xf>
    <xf numFmtId="0" fontId="27" fillId="0" borderId="45" xfId="0" applyFont="1" applyBorder="1" applyAlignment="1">
      <alignment horizontal="center" vertical="center" wrapText="1"/>
    </xf>
    <xf numFmtId="0" fontId="3" fillId="0" borderId="0" xfId="0" applyFont="1"/>
    <xf numFmtId="0" fontId="38" fillId="15" borderId="55" xfId="43" applyFont="1" applyFill="1" applyBorder="1" applyAlignment="1">
      <alignment vertical="center" wrapText="1"/>
    </xf>
    <xf numFmtId="0" fontId="40" fillId="16" borderId="44" xfId="0" applyFont="1" applyFill="1" applyBorder="1" applyAlignment="1">
      <alignment vertical="center" wrapText="1"/>
    </xf>
    <xf numFmtId="0" fontId="27" fillId="0" borderId="43" xfId="43" applyFont="1" applyFill="1" applyBorder="1" applyAlignment="1">
      <alignment horizontal="center" vertical="center" wrapText="1"/>
    </xf>
    <xf numFmtId="0" fontId="27" fillId="0" borderId="0" xfId="43" applyFont="1" applyBorder="1"/>
    <xf numFmtId="0" fontId="27" fillId="0" borderId="1" xfId="43" applyFont="1" applyBorder="1"/>
    <xf numFmtId="0" fontId="37" fillId="15" borderId="14" xfId="43" applyFont="1" applyFill="1" applyBorder="1" applyAlignment="1">
      <alignment vertical="top" wrapText="1"/>
    </xf>
    <xf numFmtId="0" fontId="27" fillId="0" borderId="42" xfId="43" applyFont="1" applyBorder="1"/>
    <xf numFmtId="0" fontId="27" fillId="0" borderId="43" xfId="43" applyFont="1" applyBorder="1"/>
    <xf numFmtId="0" fontId="27" fillId="0" borderId="44" xfId="43" applyFont="1" applyBorder="1"/>
    <xf numFmtId="0" fontId="27" fillId="0" borderId="45" xfId="43" applyFont="1" applyBorder="1"/>
    <xf numFmtId="0" fontId="27" fillId="0" borderId="0" xfId="43" applyFont="1" applyAlignment="1">
      <alignment horizontal="center"/>
    </xf>
    <xf numFmtId="0" fontId="40" fillId="16" borderId="3" xfId="0" applyFont="1" applyFill="1" applyBorder="1" applyAlignment="1">
      <alignment horizontal="center" vertical="center" wrapText="1"/>
    </xf>
    <xf numFmtId="14" fontId="27" fillId="0" borderId="10" xfId="44" applyNumberFormat="1" applyFont="1" applyBorder="1" applyAlignment="1">
      <alignment horizontal="right" vertical="center"/>
    </xf>
    <xf numFmtId="14" fontId="27" fillId="0" borderId="3" xfId="44" applyNumberFormat="1" applyFont="1" applyBorder="1" applyAlignment="1">
      <alignment horizontal="center" vertical="center"/>
    </xf>
    <xf numFmtId="0" fontId="27" fillId="0" borderId="3" xfId="44" applyFont="1" applyBorder="1" applyAlignment="1">
      <alignment horizontal="center" vertical="center"/>
    </xf>
    <xf numFmtId="0" fontId="27" fillId="0" borderId="3" xfId="44" applyFont="1" applyBorder="1" applyAlignment="1">
      <alignment horizontal="center" vertical="center" wrapText="1"/>
    </xf>
    <xf numFmtId="14" fontId="27" fillId="0" borderId="3" xfId="44" applyNumberFormat="1" applyFont="1" applyBorder="1" applyAlignment="1">
      <alignment horizontal="center" vertical="center" wrapText="1"/>
    </xf>
    <xf numFmtId="0" fontId="27" fillId="0" borderId="3" xfId="44" applyFont="1" applyBorder="1" applyAlignment="1">
      <alignment wrapText="1"/>
    </xf>
    <xf numFmtId="0" fontId="27" fillId="0" borderId="10" xfId="44" applyFont="1" applyBorder="1" applyAlignment="1">
      <alignment vertical="center"/>
    </xf>
    <xf numFmtId="0" fontId="27" fillId="0" borderId="3" xfId="44" applyFont="1" applyBorder="1" applyAlignment="1">
      <alignment vertical="center"/>
    </xf>
    <xf numFmtId="14" fontId="27" fillId="0" borderId="3" xfId="44" applyNumberFormat="1" applyFont="1" applyBorder="1" applyAlignment="1">
      <alignment vertical="center"/>
    </xf>
    <xf numFmtId="0" fontId="40" fillId="16" borderId="14" xfId="0" applyFont="1" applyFill="1" applyBorder="1" applyAlignment="1">
      <alignment horizontal="center" vertical="center" wrapText="1"/>
    </xf>
    <xf numFmtId="0" fontId="40" fillId="16" borderId="3" xfId="0" applyFont="1" applyFill="1" applyBorder="1" applyAlignment="1">
      <alignment horizontal="left" vertical="center" wrapText="1"/>
    </xf>
    <xf numFmtId="0" fontId="40" fillId="16" borderId="6" xfId="0" applyFont="1" applyFill="1" applyBorder="1" applyAlignment="1">
      <alignment horizontal="center" vertical="center" wrapText="1"/>
    </xf>
    <xf numFmtId="0" fontId="27" fillId="0" borderId="3" xfId="43" applyFont="1" applyFill="1" applyBorder="1" applyAlignment="1">
      <alignment horizontal="left"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3" xfId="43" quotePrefix="1" applyFont="1" applyFill="1" applyBorder="1" applyAlignment="1">
      <alignment horizontal="center" vertical="center" wrapText="1"/>
    </xf>
    <xf numFmtId="5" fontId="13" fillId="6" borderId="14" xfId="1" applyNumberFormat="1" applyFont="1" applyFill="1" applyBorder="1" applyAlignment="1" applyProtection="1">
      <alignment horizontal="right" vertical="center"/>
      <protection hidden="1"/>
    </xf>
    <xf numFmtId="0" fontId="14" fillId="6" borderId="3" xfId="0" applyFont="1" applyFill="1" applyBorder="1" applyAlignment="1" applyProtection="1">
      <alignment horizontal="center" vertical="center"/>
      <protection locked="0"/>
    </xf>
    <xf numFmtId="0" fontId="14" fillId="7" borderId="0" xfId="0" applyFont="1" applyFill="1" applyBorder="1" applyProtection="1">
      <protection hidden="1"/>
    </xf>
    <xf numFmtId="0" fontId="14" fillId="7" borderId="0" xfId="0" applyFont="1" applyFill="1" applyBorder="1"/>
    <xf numFmtId="0" fontId="13" fillId="7" borderId="0" xfId="0" applyFont="1" applyFill="1" applyBorder="1" applyAlignment="1" applyProtection="1">
      <alignment horizontal="center"/>
    </xf>
    <xf numFmtId="0" fontId="2" fillId="0" borderId="44" xfId="43" applyFont="1" applyBorder="1" applyAlignment="1">
      <alignment horizontal="center" vertical="center" wrapText="1"/>
    </xf>
    <xf numFmtId="0" fontId="2" fillId="0" borderId="44" xfId="43" applyFont="1" applyBorder="1" applyAlignment="1">
      <alignment vertical="center" wrapText="1"/>
    </xf>
    <xf numFmtId="0" fontId="0" fillId="0" borderId="57" xfId="0" applyBorder="1"/>
    <xf numFmtId="0" fontId="27" fillId="0" borderId="0" xfId="0" applyFont="1" applyAlignment="1">
      <alignment wrapText="1"/>
    </xf>
    <xf numFmtId="0" fontId="27" fillId="0" borderId="14" xfId="43" applyFont="1" applyFill="1" applyBorder="1" applyAlignment="1">
      <alignment horizontal="center" vertical="center" wrapText="1"/>
    </xf>
    <xf numFmtId="0" fontId="27" fillId="0" borderId="3" xfId="43" applyFont="1" applyBorder="1" applyAlignment="1">
      <alignment horizontal="center" vertical="center" wrapText="1"/>
    </xf>
    <xf numFmtId="0" fontId="14" fillId="0" borderId="59" xfId="0" applyFont="1" applyBorder="1"/>
    <xf numFmtId="0" fontId="14" fillId="0" borderId="60" xfId="0" applyFont="1" applyBorder="1"/>
    <xf numFmtId="0" fontId="14" fillId="0" borderId="62" xfId="0" applyFont="1" applyBorder="1"/>
    <xf numFmtId="0" fontId="14" fillId="0" borderId="62" xfId="0" applyFont="1" applyBorder="1" applyAlignment="1">
      <alignment vertical="center"/>
    </xf>
    <xf numFmtId="0" fontId="14" fillId="0" borderId="64" xfId="0" applyFont="1" applyBorder="1" applyAlignment="1">
      <alignment vertical="center"/>
    </xf>
    <xf numFmtId="0" fontId="14" fillId="0" borderId="65" xfId="0" applyFont="1" applyBorder="1" applyAlignment="1">
      <alignment vertical="center"/>
    </xf>
    <xf numFmtId="0" fontId="37" fillId="0" borderId="27" xfId="43" applyFont="1" applyBorder="1"/>
    <xf numFmtId="0" fontId="27" fillId="0" borderId="28" xfId="43" applyFont="1" applyBorder="1"/>
    <xf numFmtId="0" fontId="27" fillId="0" borderId="29" xfId="43" applyFont="1" applyBorder="1"/>
    <xf numFmtId="0" fontId="0" fillId="0" borderId="42" xfId="0" applyBorder="1"/>
    <xf numFmtId="0" fontId="21" fillId="0" borderId="0" xfId="6" applyFont="1" applyAlignment="1" applyProtection="1">
      <alignment vertical="center"/>
    </xf>
    <xf numFmtId="0" fontId="21" fillId="0" borderId="0" xfId="6" applyFont="1" applyAlignment="1" applyProtection="1"/>
    <xf numFmtId="0" fontId="37" fillId="0" borderId="0" xfId="0" applyFont="1"/>
    <xf numFmtId="0" fontId="27" fillId="0" borderId="0" xfId="0" applyFont="1" applyAlignment="1">
      <alignment horizontal="left" vertical="top" wrapText="1"/>
    </xf>
    <xf numFmtId="0" fontId="38" fillId="15" borderId="54" xfId="43" applyFont="1" applyFill="1" applyBorder="1" applyAlignment="1">
      <alignment horizontal="center" vertical="center" wrapText="1"/>
    </xf>
    <xf numFmtId="0" fontId="40" fillId="16" borderId="44" xfId="0" applyFont="1" applyFill="1" applyBorder="1" applyAlignment="1">
      <alignment horizontal="left" vertical="center"/>
    </xf>
    <xf numFmtId="0" fontId="27" fillId="0" borderId="44" xfId="43" applyFont="1" applyFill="1" applyBorder="1" applyAlignment="1">
      <alignment horizontal="left" vertical="center" wrapText="1"/>
    </xf>
    <xf numFmtId="0" fontId="27" fillId="0" borderId="0" xfId="0" applyFont="1" applyAlignment="1">
      <alignment horizontal="left" vertical="top"/>
    </xf>
    <xf numFmtId="0" fontId="37" fillId="0" borderId="0" xfId="43" applyFont="1" applyAlignment="1">
      <alignment horizontal="left" vertical="top"/>
    </xf>
    <xf numFmtId="0" fontId="27" fillId="0" borderId="36" xfId="43" quotePrefix="1" applyFont="1" applyFill="1" applyBorder="1" applyAlignment="1">
      <alignment vertical="top" wrapText="1"/>
    </xf>
    <xf numFmtId="0" fontId="27" fillId="0" borderId="1" xfId="43" applyFont="1" applyFill="1" applyBorder="1" applyAlignment="1">
      <alignment vertical="top" wrapText="1"/>
    </xf>
    <xf numFmtId="0" fontId="27" fillId="0" borderId="36" xfId="0" applyFont="1" applyBorder="1" applyAlignment="1">
      <alignment vertical="top" wrapText="1"/>
    </xf>
    <xf numFmtId="0" fontId="27" fillId="0" borderId="1" xfId="0" applyFont="1" applyBorder="1" applyAlignment="1">
      <alignment vertical="top" wrapText="1"/>
    </xf>
    <xf numFmtId="0" fontId="27" fillId="0" borderId="0" xfId="0" applyFont="1" applyBorder="1" applyAlignment="1">
      <alignment vertical="top" wrapText="1"/>
    </xf>
    <xf numFmtId="22" fontId="27" fillId="0" borderId="0" xfId="43" applyNumberFormat="1" applyFont="1" applyBorder="1" applyAlignment="1">
      <alignment horizontal="left" vertical="top" wrapText="1"/>
    </xf>
    <xf numFmtId="0" fontId="27" fillId="0" borderId="0" xfId="0" applyFont="1" applyBorder="1" applyAlignment="1">
      <alignment horizontal="left" vertical="top" wrapText="1"/>
    </xf>
    <xf numFmtId="0" fontId="27" fillId="0" borderId="1" xfId="0" applyFont="1" applyBorder="1" applyAlignment="1">
      <alignment horizontal="left" vertical="top" wrapText="1"/>
    </xf>
    <xf numFmtId="0" fontId="21" fillId="0" borderId="36" xfId="6" applyFont="1" applyBorder="1" applyAlignment="1" applyProtection="1">
      <alignment vertical="top" wrapText="1"/>
    </xf>
    <xf numFmtId="0" fontId="21" fillId="0" borderId="1" xfId="6" applyFont="1" applyBorder="1" applyAlignment="1" applyProtection="1">
      <alignment vertical="top" wrapText="1"/>
    </xf>
    <xf numFmtId="0" fontId="27" fillId="0" borderId="36" xfId="43" applyFont="1" applyBorder="1" applyAlignment="1">
      <alignment vertical="top" wrapText="1"/>
    </xf>
    <xf numFmtId="0" fontId="27" fillId="0" borderId="1" xfId="43" applyFont="1" applyBorder="1" applyAlignment="1">
      <alignment vertical="top" wrapText="1"/>
    </xf>
    <xf numFmtId="0" fontId="38" fillId="15" borderId="27" xfId="43" applyFont="1" applyFill="1" applyBorder="1" applyAlignment="1">
      <alignment horizontal="center" vertical="center" wrapText="1"/>
    </xf>
    <xf numFmtId="0" fontId="38" fillId="15" borderId="28" xfId="43" applyFont="1" applyFill="1" applyBorder="1" applyAlignment="1">
      <alignment horizontal="center" vertical="center" wrapText="1"/>
    </xf>
    <xf numFmtId="0" fontId="38" fillId="15" borderId="29" xfId="43" applyFont="1" applyFill="1" applyBorder="1" applyAlignment="1">
      <alignment horizontal="center" vertical="center" wrapText="1"/>
    </xf>
    <xf numFmtId="0" fontId="27" fillId="0" borderId="3" xfId="44" applyFont="1" applyBorder="1" applyAlignment="1">
      <alignment vertical="center" wrapText="1"/>
    </xf>
    <xf numFmtId="0" fontId="40" fillId="16" borderId="12" xfId="0" applyFont="1" applyFill="1" applyBorder="1" applyAlignment="1">
      <alignment horizontal="center" vertical="center" wrapText="1"/>
    </xf>
    <xf numFmtId="0" fontId="40" fillId="16" borderId="33" xfId="0" applyFont="1" applyFill="1" applyBorder="1" applyAlignment="1">
      <alignment horizontal="center" vertical="center" wrapText="1"/>
    </xf>
    <xf numFmtId="0" fontId="40" fillId="16" borderId="16" xfId="0" applyFont="1" applyFill="1" applyBorder="1" applyAlignment="1">
      <alignment horizontal="center" vertical="center" wrapText="1"/>
    </xf>
    <xf numFmtId="0" fontId="40" fillId="16" borderId="34" xfId="0" applyFont="1" applyFill="1" applyBorder="1" applyAlignment="1">
      <alignment horizontal="center" vertical="center" wrapText="1"/>
    </xf>
    <xf numFmtId="0" fontId="40" fillId="16" borderId="56" xfId="0" applyFont="1" applyFill="1" applyBorder="1" applyAlignment="1">
      <alignment horizontal="center" vertical="center" wrapText="1"/>
    </xf>
    <xf numFmtId="0" fontId="40" fillId="16" borderId="35" xfId="0" applyFont="1" applyFill="1" applyBorder="1" applyAlignment="1">
      <alignment horizontal="center" vertical="center" wrapText="1"/>
    </xf>
    <xf numFmtId="0" fontId="40" fillId="16" borderId="38" xfId="0" applyFont="1" applyFill="1" applyBorder="1" applyAlignment="1">
      <alignment horizontal="center" vertical="center" wrapText="1"/>
    </xf>
    <xf numFmtId="0" fontId="40" fillId="16" borderId="24" xfId="0" applyFont="1" applyFill="1" applyBorder="1" applyAlignment="1">
      <alignment horizontal="center" vertical="center" wrapText="1"/>
    </xf>
    <xf numFmtId="0" fontId="40" fillId="16" borderId="19" xfId="0" applyFont="1" applyFill="1" applyBorder="1" applyAlignment="1">
      <alignment horizontal="center" vertical="center" wrapText="1"/>
    </xf>
    <xf numFmtId="0" fontId="40" fillId="16" borderId="25" xfId="0" applyFont="1" applyFill="1" applyBorder="1" applyAlignment="1">
      <alignment horizontal="center" vertical="center" wrapText="1"/>
    </xf>
    <xf numFmtId="0" fontId="40" fillId="16" borderId="10" xfId="0" applyFont="1" applyFill="1" applyBorder="1" applyAlignment="1">
      <alignment horizontal="center" vertical="center" wrapText="1"/>
    </xf>
    <xf numFmtId="0" fontId="27" fillId="0" borderId="12" xfId="44" applyFont="1" applyBorder="1" applyAlignment="1">
      <alignment vertical="center" wrapText="1"/>
    </xf>
    <xf numFmtId="0" fontId="27" fillId="0" borderId="33" xfId="44" applyFont="1" applyBorder="1" applyAlignment="1">
      <alignment vertical="center" wrapText="1"/>
    </xf>
    <xf numFmtId="0" fontId="27" fillId="0" borderId="16" xfId="44" applyFont="1" applyBorder="1" applyAlignment="1">
      <alignment vertical="center" wrapText="1"/>
    </xf>
    <xf numFmtId="1" fontId="14" fillId="13" borderId="12" xfId="1" applyNumberFormat="1" applyFont="1" applyFill="1" applyBorder="1" applyAlignment="1" applyProtection="1">
      <alignment horizontal="center" vertical="center"/>
      <protection locked="0"/>
    </xf>
    <xf numFmtId="0" fontId="14" fillId="13" borderId="16" xfId="0" applyFont="1" applyFill="1" applyBorder="1" applyProtection="1">
      <protection locked="0"/>
    </xf>
    <xf numFmtId="0" fontId="29" fillId="0" borderId="1" xfId="0" applyFont="1" applyBorder="1" applyAlignment="1" applyProtection="1">
      <alignment horizontal="left" wrapText="1"/>
    </xf>
    <xf numFmtId="0" fontId="13" fillId="9" borderId="35" xfId="0" applyNumberFormat="1" applyFont="1" applyFill="1" applyBorder="1" applyAlignment="1">
      <alignment horizontal="center" wrapText="1"/>
    </xf>
    <xf numFmtId="0" fontId="13" fillId="9" borderId="37" xfId="0" applyNumberFormat="1" applyFont="1" applyFill="1" applyBorder="1" applyAlignment="1">
      <alignment horizontal="center" wrapText="1"/>
    </xf>
    <xf numFmtId="0" fontId="13" fillId="9" borderId="19" xfId="0" applyNumberFormat="1" applyFont="1" applyFill="1" applyBorder="1" applyAlignment="1">
      <alignment horizontal="center" wrapText="1"/>
    </xf>
    <xf numFmtId="0" fontId="13" fillId="9" borderId="25" xfId="0" applyNumberFormat="1" applyFont="1" applyFill="1" applyBorder="1" applyAlignment="1">
      <alignment horizontal="center" wrapText="1"/>
    </xf>
    <xf numFmtId="0" fontId="13" fillId="9" borderId="26" xfId="0" applyNumberFormat="1" applyFont="1" applyFill="1" applyBorder="1" applyAlignment="1">
      <alignment horizontal="center" wrapText="1"/>
    </xf>
    <xf numFmtId="0" fontId="13" fillId="9" borderId="10" xfId="0" applyNumberFormat="1" applyFont="1" applyFill="1" applyBorder="1" applyAlignment="1">
      <alignment horizontal="center" wrapText="1"/>
    </xf>
    <xf numFmtId="0" fontId="13" fillId="9" borderId="51" xfId="0" applyNumberFormat="1" applyFont="1" applyFill="1" applyBorder="1" applyAlignment="1">
      <alignment horizontal="center" wrapText="1"/>
    </xf>
    <xf numFmtId="0" fontId="13" fillId="9" borderId="5" xfId="0" applyNumberFormat="1" applyFont="1" applyFill="1" applyBorder="1" applyAlignment="1">
      <alignment horizontal="center" wrapText="1"/>
    </xf>
    <xf numFmtId="0" fontId="13" fillId="9" borderId="46" xfId="0" applyNumberFormat="1" applyFont="1" applyFill="1" applyBorder="1" applyAlignment="1">
      <alignment horizontal="center" wrapText="1"/>
    </xf>
    <xf numFmtId="1" fontId="14" fillId="12" borderId="12" xfId="1" applyNumberFormat="1" applyFont="1" applyFill="1" applyBorder="1" applyAlignment="1" applyProtection="1">
      <alignment horizontal="center" vertical="center"/>
      <protection locked="0"/>
    </xf>
    <xf numFmtId="1" fontId="14" fillId="12" borderId="16" xfId="1" applyNumberFormat="1" applyFont="1" applyFill="1" applyBorder="1" applyAlignment="1" applyProtection="1">
      <alignment horizontal="center" vertical="center"/>
      <protection locked="0"/>
    </xf>
    <xf numFmtId="0" fontId="14" fillId="12" borderId="16" xfId="12" applyFont="1" applyFill="1" applyBorder="1" applyProtection="1">
      <protection locked="0"/>
    </xf>
    <xf numFmtId="0" fontId="13" fillId="9" borderId="48" xfId="0" applyNumberFormat="1" applyFont="1" applyFill="1" applyBorder="1" applyAlignment="1">
      <alignment horizontal="center" wrapText="1"/>
    </xf>
    <xf numFmtId="0" fontId="13" fillId="9" borderId="50" xfId="0" applyNumberFormat="1" applyFont="1" applyFill="1" applyBorder="1" applyAlignment="1">
      <alignment horizontal="center" wrapText="1"/>
    </xf>
    <xf numFmtId="0" fontId="13" fillId="9" borderId="20" xfId="0" applyNumberFormat="1" applyFont="1" applyFill="1" applyBorder="1" applyAlignment="1">
      <alignment horizontal="center" wrapText="1"/>
    </xf>
    <xf numFmtId="0" fontId="13" fillId="9" borderId="34" xfId="0" applyNumberFormat="1" applyFont="1" applyFill="1" applyBorder="1" applyAlignment="1">
      <alignment horizontal="center" wrapText="1"/>
    </xf>
    <xf numFmtId="0" fontId="13" fillId="9" borderId="36" xfId="0" applyNumberFormat="1" applyFont="1" applyFill="1" applyBorder="1" applyAlignment="1">
      <alignment horizontal="center" wrapText="1"/>
    </xf>
    <xf numFmtId="0" fontId="13" fillId="9" borderId="38" xfId="0" applyNumberFormat="1" applyFont="1" applyFill="1" applyBorder="1" applyAlignment="1">
      <alignment horizontal="center" wrapText="1"/>
    </xf>
    <xf numFmtId="0" fontId="14" fillId="0" borderId="27" xfId="0" applyFont="1" applyBorder="1" applyAlignment="1" applyProtection="1">
      <alignment horizontal="left" vertical="center" wrapText="1"/>
    </xf>
    <xf numFmtId="0" fontId="14" fillId="0" borderId="28" xfId="0" applyFont="1" applyBorder="1" applyAlignment="1" applyProtection="1">
      <alignment horizontal="left" vertical="center" wrapText="1"/>
    </xf>
    <xf numFmtId="0" fontId="14" fillId="0" borderId="29" xfId="0" applyFont="1" applyBorder="1" applyAlignment="1" applyProtection="1">
      <alignment horizontal="left" vertical="center" wrapText="1"/>
    </xf>
    <xf numFmtId="0" fontId="14" fillId="0" borderId="27" xfId="0" applyFont="1" applyBorder="1" applyAlignment="1">
      <alignment horizontal="left" wrapText="1"/>
    </xf>
    <xf numFmtId="0" fontId="14" fillId="0" borderId="28" xfId="0" applyFont="1" applyBorder="1" applyAlignment="1">
      <alignment horizontal="left" wrapText="1"/>
    </xf>
    <xf numFmtId="0" fontId="14" fillId="0" borderId="29" xfId="0" applyFont="1" applyBorder="1" applyAlignment="1">
      <alignment horizontal="left" wrapText="1"/>
    </xf>
    <xf numFmtId="0" fontId="14" fillId="0" borderId="4"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22" xfId="0" applyFont="1" applyFill="1" applyBorder="1" applyAlignment="1">
      <alignment horizontal="left" vertical="center"/>
    </xf>
    <xf numFmtId="0" fontId="20" fillId="0" borderId="0" xfId="0" applyFont="1" applyAlignment="1">
      <alignment horizontal="left" vertical="center" wrapText="1"/>
    </xf>
    <xf numFmtId="0" fontId="13" fillId="0" borderId="0" xfId="0" applyFont="1" applyAlignment="1">
      <alignment vertical="center" wrapText="1"/>
    </xf>
    <xf numFmtId="49" fontId="5" fillId="12" borderId="12" xfId="0" applyNumberFormat="1" applyFont="1" applyFill="1" applyBorder="1" applyAlignment="1" applyProtection="1">
      <alignment vertical="center"/>
      <protection locked="0"/>
    </xf>
    <xf numFmtId="49" fontId="5" fillId="12" borderId="33" xfId="0" applyNumberFormat="1" applyFont="1" applyFill="1" applyBorder="1" applyAlignment="1" applyProtection="1">
      <alignment vertical="center"/>
      <protection locked="0"/>
    </xf>
    <xf numFmtId="49" fontId="5" fillId="12" borderId="16" xfId="0" applyNumberFormat="1" applyFont="1" applyFill="1" applyBorder="1" applyAlignment="1" applyProtection="1">
      <alignment vertical="center"/>
      <protection locked="0"/>
    </xf>
    <xf numFmtId="0" fontId="5" fillId="0" borderId="2" xfId="0" applyFont="1" applyBorder="1" applyAlignment="1" applyProtection="1">
      <alignment vertical="center" wrapText="1"/>
    </xf>
    <xf numFmtId="0" fontId="34" fillId="8" borderId="2" xfId="0" applyFont="1" applyFill="1" applyBorder="1" applyAlignment="1" applyProtection="1">
      <alignment horizontal="left" vertical="center"/>
    </xf>
    <xf numFmtId="0" fontId="5" fillId="9" borderId="2" xfId="0" applyFont="1" applyFill="1" applyBorder="1" applyAlignment="1">
      <alignment horizontal="left" wrapText="1"/>
    </xf>
    <xf numFmtId="0" fontId="5" fillId="0" borderId="2" xfId="0" applyFont="1" applyBorder="1" applyAlignment="1">
      <alignment vertical="center" wrapText="1"/>
    </xf>
    <xf numFmtId="0" fontId="30" fillId="0" borderId="2" xfId="0" applyFont="1" applyBorder="1" applyAlignment="1">
      <alignment horizontal="center" vertical="center" wrapText="1"/>
    </xf>
    <xf numFmtId="0" fontId="14" fillId="0" borderId="2" xfId="0" applyFont="1" applyFill="1" applyBorder="1" applyAlignment="1" applyProtection="1">
      <alignment vertical="center" wrapText="1"/>
    </xf>
    <xf numFmtId="0" fontId="5" fillId="12" borderId="12" xfId="0" applyFont="1" applyFill="1" applyBorder="1" applyAlignment="1" applyProtection="1">
      <alignment vertical="center"/>
      <protection locked="0"/>
    </xf>
    <xf numFmtId="0" fontId="5" fillId="12" borderId="16" xfId="0" applyFont="1" applyFill="1" applyBorder="1" applyAlignment="1" applyProtection="1">
      <alignment vertical="center"/>
      <protection locked="0"/>
    </xf>
    <xf numFmtId="0" fontId="30" fillId="0" borderId="23"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14" fillId="0" borderId="4"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5" fillId="12" borderId="5" xfId="0" applyFont="1" applyFill="1" applyBorder="1" applyAlignment="1" applyProtection="1">
      <alignment horizontal="left" vertical="center" wrapText="1"/>
      <protection locked="0"/>
    </xf>
    <xf numFmtId="0" fontId="5" fillId="12" borderId="46" xfId="0" applyFont="1" applyFill="1" applyBorder="1" applyAlignment="1" applyProtection="1">
      <alignment horizontal="left" vertical="center" wrapText="1"/>
      <protection locked="0"/>
    </xf>
    <xf numFmtId="0" fontId="13" fillId="0" borderId="23" xfId="0" applyFont="1" applyBorder="1" applyAlignment="1">
      <alignment horizontal="center" vertical="center" wrapText="1"/>
    </xf>
    <xf numFmtId="0" fontId="13" fillId="0" borderId="11" xfId="0" applyFont="1" applyBorder="1" applyAlignment="1">
      <alignment horizontal="center" vertical="center" wrapText="1"/>
    </xf>
    <xf numFmtId="0" fontId="14" fillId="4" borderId="4" xfId="0" applyFont="1" applyFill="1" applyBorder="1" applyAlignment="1" applyProtection="1">
      <alignment horizontal="left" vertical="center" wrapText="1"/>
    </xf>
    <xf numFmtId="0" fontId="14" fillId="4" borderId="21" xfId="0" applyFont="1" applyFill="1" applyBorder="1" applyAlignment="1" applyProtection="1">
      <alignment horizontal="left" vertical="center" wrapText="1"/>
    </xf>
    <xf numFmtId="0" fontId="5" fillId="0" borderId="2" xfId="0" applyFont="1" applyBorder="1" applyAlignment="1">
      <alignment horizontal="left" vertical="center" wrapText="1"/>
    </xf>
    <xf numFmtId="0" fontId="14" fillId="4" borderId="4"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25" fillId="0" borderId="0" xfId="0" applyFont="1" applyAlignment="1">
      <alignment wrapText="1"/>
    </xf>
    <xf numFmtId="1" fontId="5" fillId="0" borderId="18" xfId="36" applyNumberFormat="1" applyFont="1" applyBorder="1" applyAlignment="1" applyProtection="1">
      <alignment horizontal="center" vertical="center" wrapText="1"/>
    </xf>
    <xf numFmtId="0" fontId="5" fillId="0" borderId="4"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30" fillId="0" borderId="2" xfId="0" applyFont="1" applyBorder="1" applyAlignment="1" applyProtection="1">
      <alignment horizontal="center" vertical="center" wrapText="1"/>
    </xf>
    <xf numFmtId="0" fontId="21" fillId="10" borderId="12" xfId="6" applyFont="1" applyFill="1" applyBorder="1" applyAlignment="1" applyProtection="1">
      <alignment horizontal="left" vertical="center"/>
      <protection locked="0"/>
    </xf>
    <xf numFmtId="0" fontId="21" fillId="10" borderId="33" xfId="6" applyFont="1" applyFill="1" applyBorder="1" applyAlignment="1" applyProtection="1">
      <alignment horizontal="left" vertical="center"/>
      <protection locked="0"/>
    </xf>
    <xf numFmtId="0" fontId="21" fillId="10" borderId="16" xfId="6" applyFont="1" applyFill="1" applyBorder="1" applyAlignment="1" applyProtection="1">
      <alignment horizontal="left" vertical="center"/>
      <protection locked="0"/>
    </xf>
    <xf numFmtId="0" fontId="5" fillId="0" borderId="28" xfId="0" applyFont="1" applyBorder="1" applyAlignment="1">
      <alignment vertical="center" wrapText="1"/>
    </xf>
    <xf numFmtId="0" fontId="30" fillId="0" borderId="23"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0" borderId="11" xfId="0" applyFont="1" applyBorder="1" applyAlignment="1" applyProtection="1">
      <alignment horizontal="center" vertical="center"/>
    </xf>
    <xf numFmtId="0" fontId="14" fillId="10" borderId="12" xfId="6" applyFont="1" applyFill="1" applyBorder="1" applyAlignment="1" applyProtection="1">
      <alignment horizontal="left" vertical="center"/>
      <protection locked="0"/>
    </xf>
    <xf numFmtId="0" fontId="14" fillId="10" borderId="16" xfId="6" applyFont="1" applyFill="1" applyBorder="1" applyAlignment="1" applyProtection="1">
      <alignment horizontal="left" vertical="center"/>
      <protection locked="0"/>
    </xf>
    <xf numFmtId="0" fontId="13" fillId="9" borderId="47" xfId="0" applyNumberFormat="1" applyFont="1" applyFill="1" applyBorder="1" applyAlignment="1">
      <alignment horizontal="center" wrapText="1"/>
    </xf>
    <xf numFmtId="0" fontId="13" fillId="9" borderId="49" xfId="0" applyNumberFormat="1" applyFont="1" applyFill="1" applyBorder="1" applyAlignment="1">
      <alignment horizontal="center" wrapText="1"/>
    </xf>
    <xf numFmtId="0" fontId="13" fillId="9" borderId="13" xfId="0" applyNumberFormat="1" applyFont="1" applyFill="1" applyBorder="1" applyAlignment="1">
      <alignment horizontal="center" wrapText="1"/>
    </xf>
    <xf numFmtId="0" fontId="25" fillId="9" borderId="25" xfId="0" applyNumberFormat="1" applyFont="1" applyFill="1" applyBorder="1" applyAlignment="1">
      <alignment horizontal="center" wrapText="1"/>
    </xf>
    <xf numFmtId="0" fontId="25" fillId="9" borderId="26" xfId="0" applyNumberFormat="1" applyFont="1" applyFill="1" applyBorder="1" applyAlignment="1">
      <alignment horizontal="center" wrapText="1"/>
    </xf>
    <xf numFmtId="0" fontId="25" fillId="9" borderId="10" xfId="0" applyNumberFormat="1" applyFont="1" applyFill="1" applyBorder="1" applyAlignment="1">
      <alignment horizontal="center" wrapText="1"/>
    </xf>
    <xf numFmtId="0" fontId="13" fillId="0" borderId="24" xfId="0" applyFont="1" applyBorder="1" applyAlignment="1" applyProtection="1">
      <alignment horizontal="center"/>
    </xf>
    <xf numFmtId="0" fontId="14" fillId="0" borderId="24" xfId="0" applyFont="1" applyBorder="1"/>
    <xf numFmtId="0" fontId="14" fillId="9" borderId="3" xfId="0" applyNumberFormat="1" applyFont="1" applyFill="1" applyBorder="1" applyAlignment="1">
      <alignment horizontal="center" wrapText="1"/>
    </xf>
    <xf numFmtId="0" fontId="14" fillId="13" borderId="16" xfId="12" applyFont="1" applyFill="1" applyBorder="1" applyProtection="1">
      <protection locked="0"/>
    </xf>
    <xf numFmtId="0" fontId="14" fillId="10" borderId="12" xfId="0" applyFont="1" applyFill="1" applyBorder="1" applyAlignment="1" applyProtection="1">
      <alignment horizontal="left" vertical="center"/>
      <protection locked="0"/>
    </xf>
    <xf numFmtId="0" fontId="14" fillId="10" borderId="16" xfId="0" applyFont="1" applyFill="1" applyBorder="1" applyAlignment="1" applyProtection="1">
      <alignment horizontal="left" vertical="center"/>
      <protection locked="0"/>
    </xf>
    <xf numFmtId="0" fontId="14" fillId="10" borderId="33" xfId="0" applyFont="1" applyFill="1" applyBorder="1" applyAlignment="1" applyProtection="1">
      <alignment horizontal="left" vertical="center"/>
      <protection locked="0"/>
    </xf>
    <xf numFmtId="1" fontId="14" fillId="13" borderId="16" xfId="1" applyNumberFormat="1" applyFont="1" applyFill="1" applyBorder="1" applyAlignment="1" applyProtection="1">
      <alignment horizontal="center" vertical="center"/>
      <protection locked="0"/>
    </xf>
    <xf numFmtId="0" fontId="14" fillId="0" borderId="2" xfId="0" applyFont="1" applyBorder="1" applyAlignment="1">
      <alignment wrapText="1"/>
    </xf>
    <xf numFmtId="0" fontId="14" fillId="0" borderId="2" xfId="0" applyFont="1" applyBorder="1" applyAlignment="1" applyProtection="1">
      <alignment vertical="center" wrapText="1"/>
    </xf>
    <xf numFmtId="0" fontId="14" fillId="0" borderId="4" xfId="0" applyFont="1" applyBorder="1" applyAlignment="1">
      <alignment horizontal="left"/>
    </xf>
    <xf numFmtId="0" fontId="14" fillId="0" borderId="21" xfId="0" applyFont="1" applyBorder="1" applyAlignment="1">
      <alignment horizontal="left"/>
    </xf>
    <xf numFmtId="0" fontId="14" fillId="0" borderId="22" xfId="0" applyFont="1" applyBorder="1" applyAlignment="1">
      <alignment horizontal="left"/>
    </xf>
    <xf numFmtId="0" fontId="14" fillId="0" borderId="27" xfId="0" applyFont="1" applyBorder="1" applyAlignment="1">
      <alignment wrapText="1"/>
    </xf>
    <xf numFmtId="0" fontId="14" fillId="0" borderId="28" xfId="0" applyFont="1" applyBorder="1" applyAlignment="1">
      <alignment wrapText="1"/>
    </xf>
    <xf numFmtId="0" fontId="14" fillId="0" borderId="29" xfId="0" applyFont="1" applyBorder="1" applyAlignment="1">
      <alignment wrapText="1"/>
    </xf>
    <xf numFmtId="0" fontId="14" fillId="0" borderId="42" xfId="0" applyFont="1" applyBorder="1" applyAlignment="1">
      <alignment wrapText="1"/>
    </xf>
    <xf numFmtId="0" fontId="14" fillId="0" borderId="0" xfId="0" applyFont="1" applyBorder="1" applyAlignment="1">
      <alignment wrapText="1"/>
    </xf>
    <xf numFmtId="0" fontId="14" fillId="0" borderId="1" xfId="0" applyFont="1" applyBorder="1" applyAlignment="1">
      <alignment wrapText="1"/>
    </xf>
    <xf numFmtId="0" fontId="14" fillId="0" borderId="43" xfId="0" applyFont="1" applyBorder="1" applyAlignment="1">
      <alignment wrapText="1"/>
    </xf>
    <xf numFmtId="0" fontId="14" fillId="0" borderId="44" xfId="0" applyFont="1" applyBorder="1" applyAlignment="1">
      <alignment wrapText="1"/>
    </xf>
    <xf numFmtId="0" fontId="14" fillId="0" borderId="45" xfId="0" applyFont="1" applyBorder="1" applyAlignment="1">
      <alignment wrapText="1"/>
    </xf>
    <xf numFmtId="0" fontId="13" fillId="0" borderId="23"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4" fillId="0" borderId="23" xfId="0" applyNumberFormat="1" applyFont="1" applyFill="1" applyBorder="1" applyAlignment="1" applyProtection="1">
      <alignment horizontal="left" vertical="top" wrapText="1"/>
    </xf>
    <xf numFmtId="0" fontId="14" fillId="0" borderId="5" xfId="0" applyNumberFormat="1" applyFont="1" applyFill="1" applyBorder="1" applyAlignment="1" applyProtection="1">
      <alignment horizontal="left" vertical="top" wrapText="1"/>
    </xf>
    <xf numFmtId="0" fontId="14" fillId="0" borderId="11" xfId="0" applyNumberFormat="1" applyFont="1" applyFill="1" applyBorder="1" applyAlignment="1" applyProtection="1">
      <alignment horizontal="left" vertical="top" wrapText="1"/>
    </xf>
    <xf numFmtId="0" fontId="14" fillId="0" borderId="4" xfId="0" applyFont="1" applyFill="1" applyBorder="1" applyAlignment="1">
      <alignment horizontal="left"/>
    </xf>
    <xf numFmtId="0" fontId="14" fillId="0" borderId="21" xfId="0" applyFont="1" applyFill="1" applyBorder="1" applyAlignment="1">
      <alignment horizontal="left"/>
    </xf>
    <xf numFmtId="0" fontId="14" fillId="0" borderId="22" xfId="0" applyFont="1" applyFill="1" applyBorder="1" applyAlignment="1">
      <alignment horizontal="left"/>
    </xf>
    <xf numFmtId="0" fontId="14" fillId="0" borderId="27" xfId="0" applyFont="1" applyFill="1" applyBorder="1" applyAlignment="1">
      <alignment horizontal="left" wrapText="1"/>
    </xf>
    <xf numFmtId="0" fontId="14" fillId="0" borderId="28" xfId="0" applyFont="1" applyFill="1" applyBorder="1" applyAlignment="1">
      <alignment horizontal="left" wrapText="1"/>
    </xf>
    <xf numFmtId="0" fontId="14" fillId="0" borderId="29" xfId="0" applyFont="1" applyFill="1" applyBorder="1" applyAlignment="1">
      <alignment horizontal="left" wrapText="1"/>
    </xf>
    <xf numFmtId="0" fontId="14" fillId="0" borderId="23"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14" fillId="0" borderId="4" xfId="0"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7" xfId="0" applyFont="1" applyFill="1" applyBorder="1" applyAlignment="1">
      <alignment vertical="top" wrapText="1"/>
    </xf>
    <xf numFmtId="0" fontId="14" fillId="0" borderId="28" xfId="0" applyFont="1" applyFill="1" applyBorder="1" applyAlignment="1">
      <alignment vertical="top" wrapText="1"/>
    </xf>
    <xf numFmtId="0" fontId="14" fillId="0" borderId="29" xfId="0" applyFont="1" applyFill="1" applyBorder="1" applyAlignment="1">
      <alignment vertical="top" wrapText="1"/>
    </xf>
    <xf numFmtId="0" fontId="14" fillId="0" borderId="42" xfId="0" applyFont="1" applyFill="1" applyBorder="1" applyAlignment="1">
      <alignment vertical="top" wrapText="1"/>
    </xf>
    <xf numFmtId="0" fontId="14" fillId="0" borderId="0" xfId="0" applyFont="1" applyFill="1" applyBorder="1" applyAlignment="1">
      <alignment vertical="top" wrapText="1"/>
    </xf>
    <xf numFmtId="0" fontId="14" fillId="0" borderId="1" xfId="0" applyFont="1" applyFill="1" applyBorder="1" applyAlignment="1">
      <alignment vertical="top" wrapText="1"/>
    </xf>
    <xf numFmtId="0" fontId="14" fillId="0" borderId="43" xfId="0" applyFont="1" applyFill="1" applyBorder="1" applyAlignment="1">
      <alignment vertical="top" wrapText="1"/>
    </xf>
    <xf numFmtId="0" fontId="14" fillId="0" borderId="44" xfId="0" applyFont="1" applyFill="1" applyBorder="1" applyAlignment="1">
      <alignment vertical="top" wrapText="1"/>
    </xf>
    <xf numFmtId="0" fontId="14" fillId="0" borderId="45" xfId="0" applyFont="1" applyFill="1" applyBorder="1" applyAlignment="1">
      <alignment vertical="top" wrapText="1"/>
    </xf>
    <xf numFmtId="0" fontId="14" fillId="0" borderId="23" xfId="0" applyFont="1" applyBorder="1" applyAlignment="1" applyProtection="1">
      <alignment horizontal="left" vertical="top" wrapText="1"/>
    </xf>
    <xf numFmtId="0" fontId="14" fillId="0" borderId="11" xfId="0" applyFont="1" applyBorder="1" applyAlignment="1" applyProtection="1">
      <alignment horizontal="left" vertical="top" wrapText="1"/>
    </xf>
    <xf numFmtId="0" fontId="14" fillId="0" borderId="2" xfId="0" applyFont="1" applyBorder="1" applyAlignment="1">
      <alignment horizontal="left" vertical="center"/>
    </xf>
    <xf numFmtId="0" fontId="14" fillId="0" borderId="2" xfId="0" applyFont="1" applyFill="1" applyBorder="1" applyAlignment="1">
      <alignment horizontal="left" vertical="center"/>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4" fillId="0" borderId="43" xfId="0" applyFont="1" applyBorder="1" applyAlignment="1">
      <alignment horizontal="left" vertical="top" wrapText="1"/>
    </xf>
    <xf numFmtId="0" fontId="14" fillId="0" borderId="44" xfId="0" applyFont="1" applyBorder="1" applyAlignment="1">
      <alignment horizontal="left" vertical="top" wrapText="1"/>
    </xf>
    <xf numFmtId="0" fontId="14" fillId="0" borderId="45" xfId="0" applyFont="1" applyBorder="1" applyAlignment="1">
      <alignment horizontal="left" vertical="top" wrapText="1"/>
    </xf>
    <xf numFmtId="0" fontId="14" fillId="0" borderId="23" xfId="0" applyNumberFormat="1" applyFont="1" applyBorder="1" applyAlignment="1" applyProtection="1">
      <alignment horizontal="left" vertical="top" wrapText="1"/>
    </xf>
    <xf numFmtId="0" fontId="14" fillId="0" borderId="5" xfId="0" applyNumberFormat="1" applyFont="1" applyBorder="1" applyAlignment="1" applyProtection="1">
      <alignment horizontal="left" vertical="top" wrapText="1"/>
    </xf>
    <xf numFmtId="0" fontId="14" fillId="0" borderId="11" xfId="0" applyNumberFormat="1" applyFont="1" applyBorder="1" applyAlignment="1" applyProtection="1">
      <alignment horizontal="left" vertical="top" wrapText="1"/>
    </xf>
    <xf numFmtId="0" fontId="14" fillId="0" borderId="27" xfId="0" applyFont="1" applyFill="1" applyBorder="1" applyAlignment="1">
      <alignment horizontal="left" vertical="top" wrapText="1"/>
    </xf>
    <xf numFmtId="0" fontId="14" fillId="0" borderId="28" xfId="0" applyFont="1" applyFill="1" applyBorder="1" applyAlignment="1">
      <alignment horizontal="left" vertical="top" wrapText="1"/>
    </xf>
    <xf numFmtId="0" fontId="14" fillId="0" borderId="29" xfId="0" applyFont="1" applyFill="1" applyBorder="1" applyAlignment="1">
      <alignment horizontal="left" vertical="top" wrapText="1"/>
    </xf>
    <xf numFmtId="0" fontId="14" fillId="0" borderId="43" xfId="0" applyFont="1" applyFill="1" applyBorder="1" applyAlignment="1">
      <alignment horizontal="left" vertical="top" wrapText="1"/>
    </xf>
    <xf numFmtId="0" fontId="14" fillId="0" borderId="44" xfId="0" applyFont="1" applyFill="1" applyBorder="1" applyAlignment="1">
      <alignment horizontal="left" vertical="top" wrapText="1"/>
    </xf>
    <xf numFmtId="0" fontId="14" fillId="0" borderId="45" xfId="0" applyFont="1" applyFill="1" applyBorder="1" applyAlignment="1">
      <alignment horizontal="left" vertical="top" wrapText="1"/>
    </xf>
    <xf numFmtId="0" fontId="14" fillId="0" borderId="27"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4"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4" borderId="22" xfId="0" applyFont="1" applyFill="1" applyBorder="1" applyAlignment="1" applyProtection="1">
      <alignment horizontal="left" vertical="center" wrapText="1"/>
    </xf>
    <xf numFmtId="0" fontId="14" fillId="4" borderId="4" xfId="0" applyFont="1" applyFill="1" applyBorder="1" applyAlignment="1">
      <alignment horizontal="left"/>
    </xf>
    <xf numFmtId="0" fontId="14" fillId="4" borderId="21" xfId="0" applyFont="1" applyFill="1" applyBorder="1" applyAlignment="1">
      <alignment horizontal="left"/>
    </xf>
    <xf numFmtId="0" fontId="14" fillId="4" borderId="22" xfId="0" applyFont="1" applyFill="1" applyBorder="1" applyAlignment="1">
      <alignment horizontal="left"/>
    </xf>
    <xf numFmtId="0" fontId="30" fillId="9" borderId="52" xfId="0" applyFont="1" applyFill="1" applyBorder="1" applyAlignment="1" applyProtection="1">
      <alignment horizontal="center" vertical="center"/>
    </xf>
    <xf numFmtId="0" fontId="5" fillId="0" borderId="0" xfId="0" applyFont="1" applyBorder="1" applyAlignment="1">
      <alignment horizontal="left"/>
    </xf>
    <xf numFmtId="0" fontId="14" fillId="0" borderId="24" xfId="0" applyFont="1" applyBorder="1" applyAlignment="1">
      <alignment horizontal="left"/>
    </xf>
    <xf numFmtId="14" fontId="14" fillId="0" borderId="24" xfId="0" applyNumberFormat="1" applyFont="1" applyBorder="1" applyAlignment="1">
      <alignment horizontal="left"/>
    </xf>
    <xf numFmtId="0" fontId="5" fillId="0" borderId="27" xfId="0" applyFont="1" applyBorder="1" applyAlignment="1">
      <alignment vertical="center" wrapText="1"/>
    </xf>
    <xf numFmtId="0" fontId="5" fillId="0" borderId="29" xfId="0" applyFont="1" applyBorder="1" applyAlignment="1">
      <alignment vertical="center" wrapText="1"/>
    </xf>
    <xf numFmtId="0" fontId="5" fillId="0" borderId="42"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5" fillId="0" borderId="43" xfId="0" applyFont="1" applyBorder="1" applyAlignment="1">
      <alignment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30" fillId="0" borderId="0" xfId="0" applyFont="1" applyBorder="1" applyAlignment="1">
      <alignment vertical="top" wrapText="1"/>
    </xf>
    <xf numFmtId="0" fontId="5" fillId="0" borderId="0" xfId="0" applyFont="1" applyBorder="1" applyAlignment="1">
      <alignment vertical="top" wrapText="1"/>
    </xf>
    <xf numFmtId="0" fontId="34" fillId="8" borderId="21" xfId="0" applyFont="1" applyFill="1" applyBorder="1" applyAlignment="1">
      <alignment horizontal="center" vertical="center"/>
    </xf>
    <xf numFmtId="0" fontId="34" fillId="8" borderId="22" xfId="0" applyFont="1" applyFill="1" applyBorder="1" applyAlignment="1">
      <alignment horizontal="center" vertical="center"/>
    </xf>
    <xf numFmtId="167" fontId="5" fillId="0" borderId="18" xfId="0" applyNumberFormat="1" applyFont="1" applyBorder="1" applyAlignment="1" applyProtection="1">
      <alignment horizontal="center" vertical="center" wrapText="1"/>
    </xf>
    <xf numFmtId="164" fontId="5" fillId="0" borderId="18" xfId="36" applyNumberFormat="1" applyFont="1" applyBorder="1" applyAlignment="1" applyProtection="1">
      <alignment horizontal="center" vertical="center" wrapText="1"/>
    </xf>
    <xf numFmtId="0" fontId="34" fillId="8" borderId="4" xfId="0" applyFont="1" applyFill="1" applyBorder="1" applyAlignment="1" applyProtection="1">
      <alignment horizontal="center"/>
    </xf>
    <xf numFmtId="0" fontId="34" fillId="8" borderId="21" xfId="0" applyFont="1" applyFill="1" applyBorder="1" applyAlignment="1" applyProtection="1">
      <alignment horizontal="center"/>
    </xf>
    <xf numFmtId="0" fontId="34" fillId="8" borderId="22" xfId="0" applyFont="1" applyFill="1" applyBorder="1" applyAlignment="1" applyProtection="1">
      <alignment horizontal="center"/>
    </xf>
    <xf numFmtId="0" fontId="5" fillId="0" borderId="0" xfId="0" applyFont="1" applyAlignment="1">
      <alignment vertical="top" wrapText="1"/>
    </xf>
    <xf numFmtId="0" fontId="14" fillId="0" borderId="0" xfId="0" applyFont="1" applyBorder="1" applyAlignment="1" applyProtection="1">
      <alignment horizontal="left"/>
    </xf>
    <xf numFmtId="0" fontId="25" fillId="0" borderId="0" xfId="0" applyFont="1" applyBorder="1" applyAlignment="1">
      <alignment horizontal="left" vertical="center" wrapText="1"/>
    </xf>
    <xf numFmtId="0" fontId="13" fillId="0" borderId="2" xfId="0" applyFont="1" applyBorder="1" applyAlignment="1">
      <alignment horizontal="center" vertical="center" wrapText="1"/>
    </xf>
    <xf numFmtId="0" fontId="30" fillId="11" borderId="39" xfId="0" applyFont="1" applyFill="1" applyBorder="1" applyAlignment="1" applyProtection="1">
      <alignment horizontal="center" vertical="center"/>
    </xf>
    <xf numFmtId="0" fontId="30" fillId="11" borderId="40" xfId="0" applyFont="1" applyFill="1" applyBorder="1" applyAlignment="1" applyProtection="1">
      <alignment horizontal="center" vertical="center"/>
    </xf>
    <xf numFmtId="0" fontId="30" fillId="11" borderId="41" xfId="0" applyFont="1" applyFill="1" applyBorder="1" applyAlignment="1" applyProtection="1">
      <alignment horizontal="center" vertical="center"/>
    </xf>
    <xf numFmtId="167" fontId="5" fillId="0" borderId="30" xfId="0" applyNumberFormat="1" applyFont="1" applyBorder="1" applyAlignment="1" applyProtection="1">
      <alignment horizontal="center" vertical="center" wrapText="1"/>
    </xf>
    <xf numFmtId="167" fontId="5" fillId="0" borderId="31" xfId="0" applyNumberFormat="1" applyFont="1" applyBorder="1" applyAlignment="1" applyProtection="1">
      <alignment horizontal="center" vertical="center" wrapText="1"/>
    </xf>
    <xf numFmtId="167" fontId="5" fillId="0" borderId="32" xfId="0" applyNumberFormat="1" applyFont="1" applyBorder="1" applyAlignment="1" applyProtection="1">
      <alignment horizontal="center" vertical="center" wrapText="1"/>
    </xf>
    <xf numFmtId="0" fontId="42" fillId="0" borderId="58" xfId="0" applyFont="1" applyBorder="1" applyAlignment="1">
      <alignment horizontal="center" vertical="center" wrapText="1"/>
    </xf>
    <xf numFmtId="0" fontId="42" fillId="0" borderId="61" xfId="0" applyFont="1" applyBorder="1" applyAlignment="1">
      <alignment horizontal="center" vertical="center" wrapText="1"/>
    </xf>
    <xf numFmtId="0" fontId="42" fillId="0" borderId="63" xfId="0" applyFont="1" applyBorder="1" applyAlignment="1">
      <alignment horizontal="center" vertical="center" wrapText="1"/>
    </xf>
    <xf numFmtId="0" fontId="14" fillId="0" borderId="2" xfId="0" applyFont="1" applyFill="1" applyBorder="1" applyAlignment="1">
      <alignment wrapText="1"/>
    </xf>
    <xf numFmtId="0" fontId="5" fillId="0" borderId="2" xfId="0" applyNumberFormat="1"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4"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cellXfs>
  <cellStyles count="89">
    <cellStyle name="20% - Accent1" xfId="62" builtinId="30" customBuiltin="1"/>
    <cellStyle name="20% - Accent2" xfId="66" builtinId="34" customBuiltin="1"/>
    <cellStyle name="20% - Accent3" xfId="70" builtinId="38" customBuiltin="1"/>
    <cellStyle name="20% - Accent4" xfId="74" builtinId="42" customBuiltin="1"/>
    <cellStyle name="20% - Accent5" xfId="78" builtinId="46" customBuiltin="1"/>
    <cellStyle name="20% - Accent6" xfId="82" builtinId="50" customBuiltin="1"/>
    <cellStyle name="40% - Accent1" xfId="63" builtinId="31" customBuiltin="1"/>
    <cellStyle name="40% - Accent2" xfId="67" builtinId="35" customBuiltin="1"/>
    <cellStyle name="40% - Accent3" xfId="71" builtinId="39" customBuiltin="1"/>
    <cellStyle name="40% - Accent4" xfId="75" builtinId="43" customBuiltin="1"/>
    <cellStyle name="40% - Accent5" xfId="79" builtinId="47" customBuiltin="1"/>
    <cellStyle name="40% - Accent6" xfId="83" builtinId="51" customBuiltin="1"/>
    <cellStyle name="60% - Accent1" xfId="64" builtinId="32" customBuiltin="1"/>
    <cellStyle name="60% - Accent2" xfId="68" builtinId="36" customBuiltin="1"/>
    <cellStyle name="60% - Accent3" xfId="72" builtinId="40" customBuiltin="1"/>
    <cellStyle name="60% - Accent4" xfId="76" builtinId="44" customBuiltin="1"/>
    <cellStyle name="60% - Accent5" xfId="80" builtinId="48" customBuiltin="1"/>
    <cellStyle name="60% - Accent6" xfId="84" builtinId="52" customBuiltin="1"/>
    <cellStyle name="Accent1" xfId="61" builtinId="29" customBuiltin="1"/>
    <cellStyle name="Accent2" xfId="65" builtinId="33" customBuiltin="1"/>
    <cellStyle name="Accent3" xfId="69" builtinId="37" customBuiltin="1"/>
    <cellStyle name="Accent4" xfId="73" builtinId="41" customBuiltin="1"/>
    <cellStyle name="Accent5" xfId="77" builtinId="45" customBuiltin="1"/>
    <cellStyle name="Accent6" xfId="81" builtinId="49" customBuiltin="1"/>
    <cellStyle name="Bad" xfId="51" builtinId="27" customBuiltin="1"/>
    <cellStyle name="Calculation" xfId="55" builtinId="22" customBuiltin="1"/>
    <cellStyle name="Check Cell" xfId="57" builtinId="23" customBuiltin="1"/>
    <cellStyle name="Currency" xfId="1" builtinId="4"/>
    <cellStyle name="Currency 2" xfId="2"/>
    <cellStyle name="Currency 3" xfId="3"/>
    <cellStyle name="Currency 3 2" xfId="4"/>
    <cellStyle name="Currency 3 3" xfId="5"/>
    <cellStyle name="Explanatory Text" xfId="59" builtinId="53" customBuiltin="1"/>
    <cellStyle name="Good" xfId="50" builtinId="26" customBuiltin="1"/>
    <cellStyle name="Heading 1" xfId="46" builtinId="16" customBuiltin="1"/>
    <cellStyle name="Heading 2" xfId="47" builtinId="17" customBuiltin="1"/>
    <cellStyle name="Heading 3" xfId="48" builtinId="18" customBuiltin="1"/>
    <cellStyle name="Heading 4" xfId="49" builtinId="19" customBuiltin="1"/>
    <cellStyle name="Hyperlink" xfId="6" builtinId="8"/>
    <cellStyle name="Hyperlink 2" xfId="7"/>
    <cellStyle name="Input" xfId="53" builtinId="20" customBuiltin="1"/>
    <cellStyle name="Linked Cell" xfId="56" builtinId="24" customBuiltin="1"/>
    <cellStyle name="Neutral" xfId="52" builtinId="28" customBuiltin="1"/>
    <cellStyle name="Neutral 2" xfId="8"/>
    <cellStyle name="Neutral 3" xfId="9"/>
    <cellStyle name="Normal" xfId="0" builtinId="0"/>
    <cellStyle name="Normal 11" xfId="10"/>
    <cellStyle name="Normal 11 2 12" xfId="44"/>
    <cellStyle name="Normal 11 4" xfId="88"/>
    <cellStyle name="Normal 12" xfId="11"/>
    <cellStyle name="Normal 2" xfId="12"/>
    <cellStyle name="Normal 2 2" xfId="13"/>
    <cellStyle name="Normal 2 3" xfId="14"/>
    <cellStyle name="Normal 2 4" xfId="15"/>
    <cellStyle name="Normal 2 5" xfId="16"/>
    <cellStyle name="Normal 2 6" xfId="17"/>
    <cellStyle name="Normal 2 7" xfId="18"/>
    <cellStyle name="Normal 2 8" xfId="19"/>
    <cellStyle name="Normal 2 9" xfId="42"/>
    <cellStyle name="Normal 2_FHLBC_2012_AHP_Application_unlocked_correctedv01.01" xfId="20"/>
    <cellStyle name="Normal 3" xfId="21"/>
    <cellStyle name="Normal 3 2" xfId="22"/>
    <cellStyle name="Normal 3 3" xfId="23"/>
    <cellStyle name="Normal 3 4" xfId="24"/>
    <cellStyle name="Normal 3 5" xfId="25"/>
    <cellStyle name="Normal 3 6" xfId="26"/>
    <cellStyle name="Normal 3 7" xfId="27"/>
    <cellStyle name="Normal 3 8" xfId="28"/>
    <cellStyle name="Normal 3_FHLBC_2012_AHP_Application_unlocked_correctedv01.01" xfId="29"/>
    <cellStyle name="Normal 4" xfId="30"/>
    <cellStyle name="Normal 4 2" xfId="31"/>
    <cellStyle name="Normal 49" xfId="43"/>
    <cellStyle name="Normal 5" xfId="32"/>
    <cellStyle name="Normal 5 2" xfId="33"/>
    <cellStyle name="Normal 6" xfId="34"/>
    <cellStyle name="Normal 6 2" xfId="35"/>
    <cellStyle name="Normal 7" xfId="41"/>
    <cellStyle name="Normal 7 2" xfId="85"/>
    <cellStyle name="Normal 8" xfId="86"/>
    <cellStyle name="Note 2" xfId="87"/>
    <cellStyle name="Output" xfId="54" builtinId="21" customBuiltin="1"/>
    <cellStyle name="Percent" xfId="36" builtinId="5"/>
    <cellStyle name="Percent 2" xfId="37"/>
    <cellStyle name="Percent 3" xfId="38"/>
    <cellStyle name="Percent 3 2" xfId="39"/>
    <cellStyle name="Percent 3 3" xfId="40"/>
    <cellStyle name="Title" xfId="45" builtinId="15" customBuiltin="1"/>
    <cellStyle name="Total" xfId="60" builtinId="25" customBuiltin="1"/>
    <cellStyle name="Warning Text" xfId="58" builtinId="11" customBuiltin="1"/>
  </cellStyles>
  <dxfs count="42">
    <dxf>
      <font>
        <color theme="0" tint="-0.499984740745262"/>
      </font>
      <fill>
        <patternFill>
          <bgColor theme="0" tint="-0.499984740745262"/>
        </patternFill>
      </fill>
    </dxf>
    <dxf>
      <fill>
        <patternFill>
          <bgColor rgb="FFDAEEF3"/>
        </patternFill>
      </fill>
    </dxf>
    <dxf>
      <fill>
        <patternFill>
          <bgColor rgb="FFDAEEF3"/>
        </patternFill>
      </fill>
    </dxf>
    <dxf>
      <font>
        <color theme="0" tint="-0.499984740745262"/>
      </font>
      <fill>
        <patternFill>
          <bgColor theme="0" tint="-0.499984740745262"/>
        </patternFill>
      </fill>
    </dxf>
    <dxf>
      <fill>
        <patternFill>
          <bgColor rgb="FFDAEEF3"/>
        </patternFill>
      </fill>
    </dxf>
    <dxf>
      <fill>
        <patternFill>
          <bgColor rgb="FFDAEEF3"/>
        </patternFill>
      </fill>
    </dxf>
    <dxf>
      <font>
        <color theme="0" tint="-0.499984740745262"/>
      </font>
      <fill>
        <patternFill>
          <bgColor theme="0" tint="-0.499984740745262"/>
        </patternFill>
      </fill>
    </dxf>
    <dxf>
      <fill>
        <patternFill>
          <bgColor rgb="FFDAEEF3"/>
        </patternFill>
      </fill>
    </dxf>
    <dxf>
      <fill>
        <patternFill>
          <bgColor rgb="FFDAEEF3"/>
        </patternFill>
      </fill>
    </dxf>
    <dxf>
      <font>
        <color theme="0" tint="-0.499984740745262"/>
      </font>
      <fill>
        <patternFill>
          <bgColor theme="0" tint="-0.499984740745262"/>
        </patternFill>
      </fill>
    </dxf>
    <dxf>
      <fill>
        <patternFill>
          <bgColor rgb="FFDAEEF3"/>
        </patternFill>
      </fill>
    </dxf>
    <dxf>
      <fill>
        <patternFill>
          <bgColor rgb="FFDAEEF3"/>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DAEEF3"/>
        </patternFill>
      </fill>
    </dxf>
    <dxf>
      <fill>
        <patternFill>
          <bgColor rgb="FFDAEEF3"/>
        </patternFill>
      </fill>
    </dxf>
    <dxf>
      <font>
        <condense val="0"/>
        <extend val="0"/>
        <color indexed="10"/>
      </font>
      <fill>
        <patternFill>
          <bgColor indexed="13"/>
        </patternFill>
      </fill>
    </dxf>
    <dxf>
      <font>
        <color theme="0" tint="-0.499984740745262"/>
      </font>
      <fill>
        <patternFill>
          <bgColor theme="0" tint="-0.499984740745262"/>
        </patternFill>
      </fill>
    </dxf>
    <dxf>
      <fill>
        <patternFill>
          <bgColor theme="0" tint="-0.499984740745262"/>
        </patternFill>
      </fill>
      <border>
        <left style="thin">
          <color auto="1"/>
        </left>
        <right style="thin">
          <color auto="1"/>
        </right>
        <top style="thin">
          <color auto="1"/>
        </top>
        <bottom style="thin">
          <color auto="1"/>
        </bottom>
        <vertical/>
        <horizontal/>
      </border>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DAEEF3"/>
        </patternFill>
      </fill>
    </dxf>
    <dxf>
      <fill>
        <patternFill>
          <bgColor rgb="FFDAEEF3"/>
        </patternFill>
      </fill>
    </dxf>
    <dxf>
      <font>
        <b/>
        <i val="0"/>
        <color rgb="FFFF0000"/>
      </font>
      <fill>
        <patternFill>
          <bgColor rgb="FFFFFF00"/>
        </patternFill>
      </fill>
    </dxf>
    <dxf>
      <font>
        <b/>
        <i val="0"/>
        <color rgb="FFFF0000"/>
      </font>
      <fill>
        <patternFill>
          <bgColor rgb="FFFFFF00"/>
        </patternFill>
      </fill>
    </dxf>
    <dxf>
      <font>
        <color theme="1" tint="0.499984740745262"/>
      </font>
      <fill>
        <patternFill>
          <bgColor theme="1"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font>
    </dxf>
    <dxf>
      <font>
        <b val="0"/>
        <i val="0"/>
        <color theme="0"/>
      </font>
    </dxf>
    <dxf>
      <fill>
        <patternFill>
          <bgColor theme="0"/>
        </patternFill>
      </fill>
      <border>
        <left/>
        <right/>
        <top/>
        <bottom/>
      </border>
    </dxf>
    <dxf>
      <font>
        <b/>
        <i val="0"/>
        <color rgb="FFFF0000"/>
      </font>
      <fill>
        <patternFill>
          <bgColor rgb="FFFFFF00"/>
        </patternFill>
      </fill>
    </dxf>
    <dxf>
      <font>
        <b/>
        <i val="0"/>
        <color rgb="FFFF0000"/>
      </font>
      <fill>
        <patternFill>
          <bgColor rgb="FFFFFF00"/>
        </patternFill>
      </fill>
    </dxf>
    <dxf>
      <fill>
        <patternFill>
          <bgColor rgb="FFDAEEF3"/>
        </patternFill>
      </fill>
    </dxf>
    <dxf>
      <fill>
        <patternFill>
          <bgColor rgb="FFDAEEF3"/>
        </patternFill>
      </fill>
    </dxf>
    <dxf>
      <font>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13D"/>
      <color rgb="FFDAEEF3"/>
      <color rgb="FF4CA5F6"/>
      <color rgb="FFF5F5F5"/>
      <color rgb="FFEAEAEA"/>
      <color rgb="FFE2E2E2"/>
      <color rgb="FFE4EADE"/>
      <color rgb="FFF8F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309562</xdr:colOff>
      <xdr:row>0</xdr:row>
      <xdr:rowOff>47625</xdr:rowOff>
    </xdr:from>
    <xdr:to>
      <xdr:col>1</xdr:col>
      <xdr:colOff>759276</xdr:colOff>
      <xdr:row>3</xdr:row>
      <xdr:rowOff>559594</xdr:rowOff>
    </xdr:to>
    <xdr:pic>
      <xdr:nvPicPr>
        <xdr:cNvPr id="3" name="Picture 2" descr="Federal Home Loan Bank of Des Moine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562" y="47625"/>
          <a:ext cx="756257" cy="988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dfifund.gov/programs-training/Programs/new-markets-tax-credit/Pages/default.aspx" TargetMode="External"/><Relationship Id="rId2" Type="http://schemas.openxmlformats.org/officeDocument/2006/relationships/hyperlink" Target="https://www.hud.gov/program_offices/public_indian_housing/ih/codetalk/nahasda/guidance" TargetMode="External"/><Relationship Id="rId1" Type="http://schemas.openxmlformats.org/officeDocument/2006/relationships/hyperlink" Target="..\25045_RMS%20-%20NAHASDA%20and%20NMT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4"/>
  <sheetViews>
    <sheetView showGridLines="0" workbookViewId="0">
      <selection activeCell="D7" sqref="D7"/>
    </sheetView>
  </sheetViews>
  <sheetFormatPr defaultRowHeight="12.75" x14ac:dyDescent="0.2"/>
  <cols>
    <col min="1" max="1" width="2.140625" customWidth="1"/>
    <col min="2" max="2" width="27" style="102" customWidth="1"/>
    <col min="3" max="3" width="58.28515625" style="102" bestFit="1" customWidth="1"/>
    <col min="4" max="4" width="52.5703125" style="102" bestFit="1" customWidth="1"/>
    <col min="5" max="5" width="44.5703125" style="102" bestFit="1" customWidth="1"/>
    <col min="6" max="6" width="68.140625" style="102" bestFit="1" customWidth="1"/>
    <col min="7" max="7" width="20" style="102" bestFit="1" customWidth="1"/>
    <col min="8" max="8" width="30.42578125" style="102" bestFit="1" customWidth="1"/>
    <col min="9" max="9" width="22" style="102" bestFit="1" customWidth="1"/>
  </cols>
  <sheetData>
    <row r="1" spans="2:9" x14ac:dyDescent="0.2">
      <c r="B1" s="267" t="s">
        <v>3755</v>
      </c>
      <c r="C1" s="267"/>
      <c r="D1" s="267"/>
      <c r="E1" s="190"/>
    </row>
    <row r="2" spans="2:9" x14ac:dyDescent="0.2">
      <c r="B2" s="191" t="s">
        <v>3756</v>
      </c>
      <c r="C2" s="192">
        <v>25045</v>
      </c>
      <c r="D2" s="193"/>
      <c r="E2" s="193"/>
      <c r="F2" s="194"/>
      <c r="G2" s="194"/>
      <c r="H2" s="194"/>
      <c r="I2" s="194"/>
    </row>
    <row r="3" spans="2:9" x14ac:dyDescent="0.2">
      <c r="B3" s="191" t="s">
        <v>3757</v>
      </c>
      <c r="C3" s="195" t="s">
        <v>3824</v>
      </c>
      <c r="D3" s="193"/>
      <c r="E3" s="193"/>
      <c r="F3" s="194"/>
      <c r="G3" s="194"/>
      <c r="H3" s="194"/>
      <c r="I3" s="194"/>
    </row>
    <row r="4" spans="2:9" x14ac:dyDescent="0.2">
      <c r="B4" s="191" t="s">
        <v>3758</v>
      </c>
      <c r="C4" s="195" t="s">
        <v>3825</v>
      </c>
      <c r="D4" s="193"/>
      <c r="E4" s="193"/>
      <c r="F4" s="194"/>
      <c r="G4" s="194"/>
      <c r="H4" s="194"/>
      <c r="I4" s="194"/>
    </row>
    <row r="5" spans="2:9" x14ac:dyDescent="0.2">
      <c r="B5" s="191" t="s">
        <v>3759</v>
      </c>
      <c r="C5" s="195" t="s">
        <v>3861</v>
      </c>
      <c r="D5" s="193"/>
      <c r="E5" s="193"/>
      <c r="F5" s="194"/>
      <c r="G5" s="194"/>
      <c r="H5" s="194"/>
      <c r="I5" s="194"/>
    </row>
    <row r="6" spans="2:9" x14ac:dyDescent="0.2">
      <c r="B6" s="191" t="s">
        <v>3760</v>
      </c>
      <c r="C6" s="196" t="s">
        <v>3822</v>
      </c>
      <c r="D6" s="193"/>
      <c r="E6" s="193"/>
      <c r="F6" s="194"/>
      <c r="G6" s="194"/>
      <c r="H6" s="194"/>
      <c r="I6" s="194"/>
    </row>
    <row r="7" spans="2:9" x14ac:dyDescent="0.2">
      <c r="B7" s="191" t="s">
        <v>3761</v>
      </c>
      <c r="C7" s="196" t="s">
        <v>3823</v>
      </c>
      <c r="D7" s="193"/>
      <c r="E7" s="193"/>
      <c r="F7" s="194"/>
      <c r="G7" s="194"/>
      <c r="H7" s="194"/>
      <c r="I7" s="194"/>
    </row>
    <row r="8" spans="2:9" x14ac:dyDescent="0.2">
      <c r="B8" s="197"/>
      <c r="C8" s="198"/>
      <c r="D8" s="198"/>
      <c r="E8" s="198"/>
    </row>
    <row r="9" spans="2:9" x14ac:dyDescent="0.2">
      <c r="B9" s="191" t="s">
        <v>3762</v>
      </c>
      <c r="C9" s="273" t="s">
        <v>3827</v>
      </c>
      <c r="D9" s="273"/>
      <c r="E9" s="193"/>
      <c r="F9" s="194"/>
      <c r="G9" s="194"/>
      <c r="H9" s="194"/>
      <c r="I9" s="194"/>
    </row>
    <row r="10" spans="2:9" ht="36.75" customHeight="1" thickBot="1" x14ac:dyDescent="0.25">
      <c r="B10" s="197"/>
      <c r="C10" s="273"/>
      <c r="D10" s="273"/>
      <c r="E10" s="190"/>
    </row>
    <row r="11" spans="2:9" x14ac:dyDescent="0.2">
      <c r="B11" s="199" t="s">
        <v>3763</v>
      </c>
      <c r="C11" s="196"/>
      <c r="D11" s="190"/>
      <c r="E11" s="190"/>
    </row>
    <row r="12" spans="2:9" x14ac:dyDescent="0.2">
      <c r="B12" s="266" t="s">
        <v>3826</v>
      </c>
      <c r="C12" s="266"/>
      <c r="D12" s="266"/>
      <c r="E12"/>
      <c r="F12"/>
      <c r="G12"/>
      <c r="H12"/>
      <c r="I12"/>
    </row>
    <row r="13" spans="2:9" ht="13.5" thickBot="1" x14ac:dyDescent="0.25">
      <c r="B13" s="209"/>
      <c r="C13" s="209"/>
      <c r="D13" s="209"/>
      <c r="E13" s="209"/>
    </row>
    <row r="14" spans="2:9" ht="13.5" thickBot="1" x14ac:dyDescent="0.25">
      <c r="B14" s="199" t="s">
        <v>3774</v>
      </c>
      <c r="C14" s="196" t="s">
        <v>3775</v>
      </c>
      <c r="D14" s="190"/>
      <c r="E14" s="209"/>
    </row>
    <row r="15" spans="2:9" x14ac:dyDescent="0.2">
      <c r="B15" s="200" t="s">
        <v>3764</v>
      </c>
      <c r="C15" s="201" t="s">
        <v>3776</v>
      </c>
      <c r="D15" s="201" t="s">
        <v>3777</v>
      </c>
      <c r="E15" s="263" t="s">
        <v>3767</v>
      </c>
      <c r="F15" s="263"/>
      <c r="G15" s="202" t="s">
        <v>3768</v>
      </c>
      <c r="H15" s="210" t="s">
        <v>3778</v>
      </c>
    </row>
    <row r="16" spans="2:9" ht="21.75" thickBot="1" x14ac:dyDescent="0.25">
      <c r="B16" s="204" t="s">
        <v>3779</v>
      </c>
      <c r="C16" s="205" t="s">
        <v>3780</v>
      </c>
      <c r="D16" s="211" t="s">
        <v>3781</v>
      </c>
      <c r="E16" s="264" t="s">
        <v>3782</v>
      </c>
      <c r="F16" s="264"/>
      <c r="G16" s="205" t="s">
        <v>3772</v>
      </c>
      <c r="H16" s="206" t="s">
        <v>3783</v>
      </c>
    </row>
    <row r="17" spans="2:8" ht="74.25" customHeight="1" thickBot="1" x14ac:dyDescent="0.25">
      <c r="B17" s="212" t="s">
        <v>3828</v>
      </c>
      <c r="C17" s="243" t="s">
        <v>3829</v>
      </c>
      <c r="D17" s="244" t="s">
        <v>3831</v>
      </c>
      <c r="E17" s="265" t="s">
        <v>3832</v>
      </c>
      <c r="F17" s="265"/>
      <c r="G17" s="207" t="s">
        <v>3773</v>
      </c>
      <c r="H17" s="208" t="s">
        <v>3830</v>
      </c>
    </row>
    <row r="18" spans="2:8" ht="13.5" thickBot="1" x14ac:dyDescent="0.25">
      <c r="B18" s="209"/>
      <c r="C18" s="209"/>
      <c r="D18" s="209"/>
      <c r="E18" s="209"/>
    </row>
    <row r="19" spans="2:8" ht="13.5" thickBot="1" x14ac:dyDescent="0.25">
      <c r="B19" s="280" t="s">
        <v>3784</v>
      </c>
      <c r="C19" s="281"/>
      <c r="D19" s="282"/>
      <c r="E19" s="209"/>
    </row>
    <row r="20" spans="2:8" x14ac:dyDescent="0.2">
      <c r="B20" s="255"/>
      <c r="C20" s="256"/>
      <c r="D20" s="257"/>
      <c r="E20" s="209"/>
    </row>
    <row r="21" spans="2:8" ht="12.75" customHeight="1" x14ac:dyDescent="0.2">
      <c r="B21" s="215" t="s">
        <v>3785</v>
      </c>
      <c r="C21" s="274" t="s">
        <v>3833</v>
      </c>
      <c r="D21" s="275"/>
      <c r="E21" s="209"/>
    </row>
    <row r="22" spans="2:8" x14ac:dyDescent="0.2">
      <c r="B22" s="258"/>
      <c r="C22" s="274"/>
      <c r="D22" s="275"/>
      <c r="E22" s="209"/>
    </row>
    <row r="23" spans="2:8" x14ac:dyDescent="0.2">
      <c r="B23" s="216"/>
      <c r="C23" s="272"/>
      <c r="D23" s="271"/>
      <c r="E23" s="209"/>
    </row>
    <row r="24" spans="2:8" ht="12.75" customHeight="1" x14ac:dyDescent="0.2">
      <c r="B24" s="215" t="s">
        <v>3786</v>
      </c>
      <c r="C24" s="276" t="s">
        <v>3849</v>
      </c>
      <c r="D24" s="277"/>
      <c r="E24" s="209"/>
    </row>
    <row r="25" spans="2:8" x14ac:dyDescent="0.2">
      <c r="B25" s="245"/>
      <c r="C25" s="272"/>
      <c r="D25" s="271"/>
      <c r="E25" s="209"/>
    </row>
    <row r="26" spans="2:8" x14ac:dyDescent="0.2">
      <c r="B26" s="215" t="s">
        <v>3787</v>
      </c>
      <c r="C26" s="278" t="s">
        <v>3834</v>
      </c>
      <c r="D26" s="279"/>
      <c r="E26" s="209"/>
    </row>
    <row r="27" spans="2:8" x14ac:dyDescent="0.2">
      <c r="B27" s="216"/>
      <c r="C27" s="213"/>
      <c r="D27" s="214"/>
      <c r="E27" s="209"/>
    </row>
    <row r="28" spans="2:8" x14ac:dyDescent="0.2">
      <c r="B28" s="215" t="s">
        <v>3788</v>
      </c>
      <c r="C28" s="270" t="s">
        <v>3835</v>
      </c>
      <c r="D28" s="271"/>
      <c r="E28" s="209"/>
    </row>
    <row r="29" spans="2:8" ht="12.75" customHeight="1" x14ac:dyDescent="0.2">
      <c r="B29" s="216"/>
      <c r="C29" s="270"/>
      <c r="D29" s="271"/>
      <c r="E29" s="209"/>
    </row>
    <row r="30" spans="2:8" x14ac:dyDescent="0.2">
      <c r="B30" s="215" t="s">
        <v>3789</v>
      </c>
      <c r="C30" s="268" t="s">
        <v>3836</v>
      </c>
      <c r="D30" s="269"/>
      <c r="E30" s="209"/>
    </row>
    <row r="31" spans="2:8" ht="13.5" thickBot="1" x14ac:dyDescent="0.25">
      <c r="B31" s="217"/>
      <c r="C31" s="218"/>
      <c r="D31" s="219"/>
      <c r="E31" s="209"/>
    </row>
    <row r="32" spans="2:8" x14ac:dyDescent="0.2">
      <c r="B32" s="190"/>
      <c r="C32" s="190"/>
      <c r="D32" s="190"/>
      <c r="E32" s="209"/>
    </row>
    <row r="33" spans="2:5" x14ac:dyDescent="0.2">
      <c r="B33" s="191" t="s">
        <v>3790</v>
      </c>
      <c r="C33" s="196"/>
      <c r="D33" s="190"/>
      <c r="E33" s="209"/>
    </row>
    <row r="34" spans="2:5" x14ac:dyDescent="0.2">
      <c r="B34" s="196"/>
      <c r="C34" s="196"/>
      <c r="D34" s="220"/>
      <c r="E34" s="209"/>
    </row>
    <row r="35" spans="2:5" x14ac:dyDescent="0.2">
      <c r="B35" s="191" t="s">
        <v>3791</v>
      </c>
      <c r="C35" s="196" t="s">
        <v>3860</v>
      </c>
      <c r="D35" s="190"/>
    </row>
    <row r="37" spans="2:5" x14ac:dyDescent="0.2">
      <c r="B37" s="191" t="s">
        <v>3851</v>
      </c>
      <c r="C37" s="196" t="s">
        <v>3852</v>
      </c>
    </row>
    <row r="39" spans="2:5" x14ac:dyDescent="0.2">
      <c r="B39" s="191" t="s">
        <v>3853</v>
      </c>
      <c r="C39" s="259" t="s">
        <v>3854</v>
      </c>
    </row>
    <row r="41" spans="2:5" x14ac:dyDescent="0.2">
      <c r="B41" s="191" t="s">
        <v>3856</v>
      </c>
      <c r="C41" s="260" t="s">
        <v>3855</v>
      </c>
    </row>
    <row r="43" spans="2:5" x14ac:dyDescent="0.2">
      <c r="B43" s="191" t="s">
        <v>3857</v>
      </c>
      <c r="C43" s="261" t="s">
        <v>3858</v>
      </c>
    </row>
    <row r="44" spans="2:5" ht="29.25" customHeight="1" x14ac:dyDescent="0.2">
      <c r="C44" s="262" t="s">
        <v>3859</v>
      </c>
      <c r="D44" s="262"/>
      <c r="E44" s="262"/>
    </row>
  </sheetData>
  <mergeCells count="16">
    <mergeCell ref="B1:D1"/>
    <mergeCell ref="C30:D30"/>
    <mergeCell ref="C29:D29"/>
    <mergeCell ref="C23:D23"/>
    <mergeCell ref="C25:D25"/>
    <mergeCell ref="C28:D28"/>
    <mergeCell ref="C9:D10"/>
    <mergeCell ref="C21:D22"/>
    <mergeCell ref="C24:D24"/>
    <mergeCell ref="C26:D26"/>
    <mergeCell ref="B19:D19"/>
    <mergeCell ref="C44:E44"/>
    <mergeCell ref="E15:F15"/>
    <mergeCell ref="E16:F16"/>
    <mergeCell ref="E17:F17"/>
    <mergeCell ref="B12:D12"/>
  </mergeCells>
  <hyperlinks>
    <hyperlink ref="C24:D24" r:id="rId1" display="\\fhlbdm.com\data2\FHLBUDA\Community Investment\I DRIVE FHLBUDA\UDAs\Production\25045_RMS - NAHASDA and NMTC"/>
    <hyperlink ref="C39" r:id="rId2"/>
    <hyperlink ref="C41"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2"/>
  <sheetViews>
    <sheetView showGridLines="0" workbookViewId="0">
      <selection activeCell="B4" sqref="B4:N4"/>
    </sheetView>
  </sheetViews>
  <sheetFormatPr defaultRowHeight="11.25" x14ac:dyDescent="0.2"/>
  <cols>
    <col min="1" max="1" width="2.140625" style="102" customWidth="1"/>
    <col min="2" max="2" width="23.5703125" style="102" customWidth="1"/>
    <col min="3" max="3" width="24" style="102" customWidth="1"/>
    <col min="4" max="4" width="14" style="102" customWidth="1"/>
    <col min="5" max="5" width="18" style="102" customWidth="1"/>
    <col min="6" max="6" width="13.7109375" style="102" customWidth="1"/>
    <col min="7" max="7" width="11" style="102" customWidth="1"/>
    <col min="8" max="8" width="13.85546875" style="102" customWidth="1"/>
    <col min="9" max="9" width="28.140625" style="102" customWidth="1"/>
    <col min="10" max="10" width="19" style="102" customWidth="1"/>
    <col min="11" max="11" width="23.5703125" style="102" customWidth="1"/>
    <col min="12" max="12" width="22.140625" style="102" bestFit="1" customWidth="1"/>
    <col min="13" max="13" width="20" style="102" customWidth="1"/>
    <col min="14" max="14" width="45.42578125" style="102" customWidth="1"/>
    <col min="15" max="16384" width="9.140625" style="102"/>
  </cols>
  <sheetData>
    <row r="2" spans="2:14" ht="47.25" customHeight="1" x14ac:dyDescent="0.2">
      <c r="B2" s="221" t="s">
        <v>3795</v>
      </c>
      <c r="C2" s="221" t="s">
        <v>3796</v>
      </c>
      <c r="D2" s="284" t="s">
        <v>3797</v>
      </c>
      <c r="E2" s="285"/>
      <c r="F2" s="286"/>
      <c r="G2" s="287" t="s">
        <v>3798</v>
      </c>
      <c r="H2" s="288"/>
      <c r="I2" s="289"/>
      <c r="J2" s="287" t="s">
        <v>3799</v>
      </c>
      <c r="K2" s="288"/>
      <c r="L2" s="288"/>
      <c r="M2" s="289"/>
      <c r="N2" s="293" t="s">
        <v>3800</v>
      </c>
    </row>
    <row r="3" spans="2:14" x14ac:dyDescent="0.2">
      <c r="B3" s="221"/>
      <c r="C3" s="221"/>
      <c r="D3" s="221" t="s">
        <v>3801</v>
      </c>
      <c r="E3" s="221" t="s">
        <v>3802</v>
      </c>
      <c r="F3" s="221" t="s">
        <v>3803</v>
      </c>
      <c r="G3" s="290"/>
      <c r="H3" s="291"/>
      <c r="I3" s="292"/>
      <c r="J3" s="221" t="s">
        <v>3804</v>
      </c>
      <c r="K3" s="221" t="s">
        <v>3805</v>
      </c>
      <c r="L3" s="221" t="s">
        <v>3806</v>
      </c>
      <c r="M3" s="221" t="s">
        <v>3807</v>
      </c>
      <c r="N3" s="294"/>
    </row>
    <row r="4" spans="2:14" x14ac:dyDescent="0.2">
      <c r="B4" s="222"/>
      <c r="C4" s="223"/>
      <c r="D4" s="224"/>
      <c r="E4" s="224"/>
      <c r="F4" s="224"/>
      <c r="G4" s="295"/>
      <c r="H4" s="296"/>
      <c r="I4" s="297"/>
      <c r="J4" s="225"/>
      <c r="K4" s="225"/>
      <c r="L4" s="225"/>
      <c r="M4" s="226"/>
      <c r="N4" s="227"/>
    </row>
    <row r="5" spans="2:14" x14ac:dyDescent="0.2">
      <c r="B5" s="228">
        <v>1</v>
      </c>
      <c r="C5" s="223"/>
      <c r="D5" s="224"/>
      <c r="E5" s="224"/>
      <c r="F5" s="224"/>
      <c r="G5" s="283"/>
      <c r="H5" s="283"/>
      <c r="I5" s="283"/>
      <c r="J5" s="229"/>
      <c r="K5" s="229"/>
      <c r="L5" s="229"/>
      <c r="M5" s="230"/>
      <c r="N5" s="227"/>
    </row>
    <row r="6" spans="2:14" x14ac:dyDescent="0.2">
      <c r="B6" s="229">
        <v>2</v>
      </c>
      <c r="C6" s="223"/>
      <c r="D6" s="224"/>
      <c r="E6" s="224"/>
      <c r="F6" s="224"/>
      <c r="G6" s="283"/>
      <c r="H6" s="283"/>
      <c r="I6" s="283"/>
      <c r="J6" s="229"/>
      <c r="K6" s="229"/>
      <c r="L6" s="229"/>
      <c r="M6" s="230"/>
      <c r="N6" s="227"/>
    </row>
    <row r="7" spans="2:14" x14ac:dyDescent="0.2">
      <c r="B7" s="229">
        <v>3</v>
      </c>
      <c r="C7" s="223"/>
      <c r="D7" s="224"/>
      <c r="E7" s="224"/>
      <c r="F7" s="224"/>
      <c r="G7" s="283"/>
      <c r="H7" s="283"/>
      <c r="I7" s="283"/>
      <c r="J7" s="229"/>
      <c r="K7" s="229"/>
      <c r="L7" s="229"/>
      <c r="M7" s="230"/>
      <c r="N7" s="227"/>
    </row>
    <row r="8" spans="2:14" x14ac:dyDescent="0.2">
      <c r="B8" s="229"/>
      <c r="C8" s="223"/>
      <c r="D8" s="224"/>
      <c r="E8" s="224"/>
      <c r="F8" s="224"/>
      <c r="G8" s="283"/>
      <c r="H8" s="283"/>
      <c r="I8" s="283"/>
      <c r="J8" s="229"/>
      <c r="K8" s="229"/>
      <c r="L8" s="229"/>
      <c r="M8" s="230"/>
      <c r="N8" s="227"/>
    </row>
    <row r="9" spans="2:14" x14ac:dyDescent="0.2">
      <c r="B9" s="229"/>
      <c r="C9" s="223"/>
      <c r="D9" s="224"/>
      <c r="E9" s="224"/>
      <c r="F9" s="224"/>
      <c r="G9" s="283"/>
      <c r="H9" s="283"/>
      <c r="I9" s="283"/>
      <c r="J9" s="229"/>
      <c r="K9" s="229"/>
      <c r="L9" s="229"/>
      <c r="M9" s="230"/>
      <c r="N9" s="227"/>
    </row>
    <row r="10" spans="2:14" x14ac:dyDescent="0.2">
      <c r="B10" s="229"/>
      <c r="C10" s="223"/>
      <c r="D10" s="224"/>
      <c r="E10" s="224"/>
      <c r="F10" s="224"/>
      <c r="G10" s="283"/>
      <c r="H10" s="283"/>
      <c r="I10" s="283"/>
      <c r="J10" s="229"/>
      <c r="K10" s="229"/>
      <c r="L10" s="229"/>
      <c r="M10" s="230"/>
      <c r="N10" s="227"/>
    </row>
    <row r="11" spans="2:14" x14ac:dyDescent="0.2">
      <c r="B11" s="229"/>
      <c r="C11" s="223"/>
      <c r="D11" s="224"/>
      <c r="E11" s="224"/>
      <c r="F11" s="224"/>
      <c r="G11" s="283"/>
      <c r="H11" s="283"/>
      <c r="I11" s="283"/>
      <c r="J11" s="229"/>
      <c r="K11" s="229"/>
      <c r="L11" s="229"/>
      <c r="M11" s="230"/>
      <c r="N11" s="227"/>
    </row>
    <row r="12" spans="2:14" x14ac:dyDescent="0.2">
      <c r="B12" s="229"/>
      <c r="C12" s="223"/>
      <c r="D12" s="224"/>
      <c r="E12" s="224"/>
      <c r="F12" s="224"/>
      <c r="G12" s="283"/>
      <c r="H12" s="283"/>
      <c r="I12" s="283"/>
      <c r="J12" s="229"/>
      <c r="K12" s="229"/>
      <c r="L12" s="229"/>
      <c r="M12" s="230"/>
      <c r="N12" s="227"/>
    </row>
    <row r="13" spans="2:14" x14ac:dyDescent="0.2">
      <c r="B13" s="229"/>
      <c r="C13" s="223"/>
      <c r="D13" s="224"/>
      <c r="E13" s="224"/>
      <c r="F13" s="224"/>
      <c r="G13" s="283"/>
      <c r="H13" s="283"/>
      <c r="I13" s="283"/>
      <c r="J13" s="229"/>
      <c r="K13" s="229"/>
      <c r="L13" s="229"/>
      <c r="M13" s="230"/>
      <c r="N13" s="227"/>
    </row>
    <row r="14" spans="2:14" x14ac:dyDescent="0.2">
      <c r="B14" s="229"/>
      <c r="C14" s="223"/>
      <c r="D14" s="224"/>
      <c r="E14" s="224"/>
      <c r="F14" s="224"/>
      <c r="G14" s="283"/>
      <c r="H14" s="283"/>
      <c r="I14" s="283"/>
      <c r="J14" s="229"/>
      <c r="K14" s="229"/>
      <c r="L14" s="229"/>
      <c r="M14" s="230"/>
      <c r="N14" s="227"/>
    </row>
    <row r="15" spans="2:14" x14ac:dyDescent="0.2">
      <c r="B15" s="229"/>
      <c r="C15" s="223"/>
      <c r="D15" s="224"/>
      <c r="E15" s="224"/>
      <c r="F15" s="224"/>
      <c r="G15" s="283"/>
      <c r="H15" s="283"/>
      <c r="I15" s="283"/>
      <c r="J15" s="229"/>
      <c r="K15" s="229"/>
      <c r="L15" s="229"/>
      <c r="M15" s="230"/>
      <c r="N15" s="227"/>
    </row>
    <row r="16" spans="2:14" x14ac:dyDescent="0.2">
      <c r="B16" s="229"/>
      <c r="C16" s="223"/>
      <c r="D16" s="224"/>
      <c r="E16" s="224"/>
      <c r="F16" s="224"/>
      <c r="G16" s="283"/>
      <c r="H16" s="283"/>
      <c r="I16" s="283"/>
      <c r="J16" s="229"/>
      <c r="K16" s="229"/>
      <c r="L16" s="229"/>
      <c r="M16" s="230"/>
      <c r="N16" s="227"/>
    </row>
    <row r="17" spans="2:14" x14ac:dyDescent="0.2">
      <c r="B17" s="229"/>
      <c r="C17" s="223"/>
      <c r="D17" s="224"/>
      <c r="E17" s="224"/>
      <c r="F17" s="224"/>
      <c r="G17" s="283"/>
      <c r="H17" s="283"/>
      <c r="I17" s="283"/>
      <c r="J17" s="229"/>
      <c r="K17" s="229"/>
      <c r="L17" s="229"/>
      <c r="M17" s="230"/>
      <c r="N17" s="227"/>
    </row>
    <row r="18" spans="2:14" x14ac:dyDescent="0.2">
      <c r="B18" s="229"/>
      <c r="C18" s="223"/>
      <c r="D18" s="224"/>
      <c r="E18" s="224"/>
      <c r="F18" s="224"/>
      <c r="G18" s="283"/>
      <c r="H18" s="283"/>
      <c r="I18" s="283"/>
      <c r="J18" s="229"/>
      <c r="K18" s="229"/>
      <c r="L18" s="229"/>
      <c r="M18" s="230"/>
      <c r="N18" s="227"/>
    </row>
    <row r="19" spans="2:14" x14ac:dyDescent="0.2">
      <c r="B19" s="229"/>
      <c r="C19" s="223"/>
      <c r="D19" s="224"/>
      <c r="E19" s="224"/>
      <c r="F19" s="224"/>
      <c r="G19" s="283"/>
      <c r="H19" s="283"/>
      <c r="I19" s="283"/>
      <c r="J19" s="229"/>
      <c r="K19" s="229"/>
      <c r="L19" s="229"/>
      <c r="M19" s="230"/>
      <c r="N19" s="227"/>
    </row>
    <row r="20" spans="2:14" ht="45.75" customHeight="1" x14ac:dyDescent="0.2">
      <c r="B20" s="229"/>
      <c r="C20" s="223"/>
      <c r="D20" s="224"/>
      <c r="E20" s="224"/>
      <c r="F20" s="224"/>
      <c r="G20" s="283"/>
      <c r="H20" s="283"/>
      <c r="I20" s="283"/>
      <c r="J20" s="229"/>
      <c r="K20" s="229"/>
      <c r="L20" s="229"/>
      <c r="M20" s="230"/>
      <c r="N20" s="227"/>
    </row>
    <row r="21" spans="2:14" x14ac:dyDescent="0.2">
      <c r="B21" s="229"/>
      <c r="C21" s="223"/>
      <c r="D21" s="224"/>
      <c r="E21" s="224"/>
      <c r="F21" s="224"/>
      <c r="G21" s="283"/>
      <c r="H21" s="283"/>
      <c r="I21" s="283"/>
      <c r="J21" s="229"/>
      <c r="K21" s="229"/>
      <c r="L21" s="229"/>
      <c r="M21" s="230"/>
      <c r="N21" s="227"/>
    </row>
    <row r="22" spans="2:14" x14ac:dyDescent="0.2">
      <c r="B22" s="229"/>
      <c r="C22" s="223"/>
      <c r="D22" s="224"/>
      <c r="E22" s="224"/>
      <c r="F22" s="224"/>
      <c r="G22" s="283"/>
      <c r="H22" s="283"/>
      <c r="I22" s="283"/>
      <c r="J22" s="229"/>
      <c r="K22" s="229"/>
      <c r="L22" s="229"/>
      <c r="M22" s="230"/>
      <c r="N22" s="227"/>
    </row>
    <row r="24" spans="2:14" ht="12.75" customHeight="1" x14ac:dyDescent="0.2"/>
    <row r="32" spans="2:14" ht="12.75" customHeight="1" x14ac:dyDescent="0.2"/>
  </sheetData>
  <mergeCells count="23">
    <mergeCell ref="G21:I21"/>
    <mergeCell ref="G22:I22"/>
    <mergeCell ref="G15:I15"/>
    <mergeCell ref="G16:I16"/>
    <mergeCell ref="G17:I17"/>
    <mergeCell ref="G18:I18"/>
    <mergeCell ref="G19:I19"/>
    <mergeCell ref="G20:I20"/>
    <mergeCell ref="G14:I14"/>
    <mergeCell ref="D2:F2"/>
    <mergeCell ref="G2:I3"/>
    <mergeCell ref="J2:M2"/>
    <mergeCell ref="N2:N3"/>
    <mergeCell ref="G4:I4"/>
    <mergeCell ref="G5:I5"/>
    <mergeCell ref="G6:I6"/>
    <mergeCell ref="G7:I7"/>
    <mergeCell ref="G8:I8"/>
    <mergeCell ref="G9:I9"/>
    <mergeCell ref="G10:I10"/>
    <mergeCell ref="G11:I11"/>
    <mergeCell ref="G12:I12"/>
    <mergeCell ref="G13:I13"/>
  </mergeCells>
  <dataValidations count="3">
    <dataValidation type="date" operator="greaterThan" allowBlank="1" showInputMessage="1" showErrorMessage="1" sqref="M6:M22 C4 C6:C22 M4">
      <formula1>42005</formula1>
    </dataValidation>
    <dataValidation type="list" operator="equal" allowBlank="1" showInputMessage="1" showErrorMessage="1" sqref="D6:F22 D4:F4">
      <formula1>"X"</formula1>
    </dataValidation>
    <dataValidation type="whole" operator="greaterThan" allowBlank="1" showInputMessage="1" showErrorMessage="1" sqref="B5:B22">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
  <sheetViews>
    <sheetView showGridLines="0" topLeftCell="D1" workbookViewId="0">
      <selection activeCell="F4" sqref="F4"/>
    </sheetView>
  </sheetViews>
  <sheetFormatPr defaultRowHeight="11.25" x14ac:dyDescent="0.2"/>
  <cols>
    <col min="1" max="1" width="9.140625" style="102"/>
    <col min="2" max="2" width="24.28515625" style="102" customWidth="1"/>
    <col min="3" max="3" width="41.28515625" style="102" customWidth="1"/>
    <col min="4" max="4" width="41.140625" style="102" customWidth="1"/>
    <col min="5" max="5" width="52.7109375" style="102" customWidth="1"/>
    <col min="6" max="6" width="66.85546875" style="102" customWidth="1"/>
    <col min="7" max="7" width="31.140625" style="102" customWidth="1"/>
    <col min="8" max="8" width="41.5703125" style="102" customWidth="1"/>
    <col min="9" max="9" width="33.42578125" style="102" customWidth="1"/>
    <col min="10" max="16384" width="9.140625" style="102"/>
  </cols>
  <sheetData>
    <row r="1" spans="2:9" ht="12" thickBot="1" x14ac:dyDescent="0.25"/>
    <row r="2" spans="2:9" ht="22.5" x14ac:dyDescent="0.2">
      <c r="B2" s="200" t="s">
        <v>3764</v>
      </c>
      <c r="C2" s="201" t="s">
        <v>48</v>
      </c>
      <c r="D2" s="201" t="s">
        <v>3765</v>
      </c>
      <c r="E2" s="201" t="s">
        <v>3766</v>
      </c>
      <c r="F2" s="202" t="s">
        <v>3767</v>
      </c>
      <c r="G2" s="202" t="s">
        <v>3768</v>
      </c>
      <c r="H2" s="202" t="s">
        <v>3792</v>
      </c>
      <c r="I2" s="203" t="s">
        <v>3793</v>
      </c>
    </row>
    <row r="3" spans="2:9" ht="132.75" x14ac:dyDescent="0.2">
      <c r="B3" s="231" t="s">
        <v>3769</v>
      </c>
      <c r="C3" s="232" t="s">
        <v>3808</v>
      </c>
      <c r="D3" s="232" t="s">
        <v>3770</v>
      </c>
      <c r="E3" s="232" t="s">
        <v>3771</v>
      </c>
      <c r="F3" s="232" t="s">
        <v>3794</v>
      </c>
      <c r="G3" s="221" t="s">
        <v>3772</v>
      </c>
      <c r="H3" s="221" t="s">
        <v>3809</v>
      </c>
      <c r="I3" s="233" t="s">
        <v>3810</v>
      </c>
    </row>
    <row r="4" spans="2:9" s="246" customFormat="1" ht="45" x14ac:dyDescent="0.2">
      <c r="B4" s="247" t="s">
        <v>3837</v>
      </c>
      <c r="C4" s="237" t="s">
        <v>3842</v>
      </c>
      <c r="D4" s="237" t="s">
        <v>3838</v>
      </c>
      <c r="E4" s="248" t="s">
        <v>3839</v>
      </c>
      <c r="F4" s="234" t="s">
        <v>3840</v>
      </c>
      <c r="G4" s="235" t="s">
        <v>3841</v>
      </c>
      <c r="H4" s="235" t="s">
        <v>3843</v>
      </c>
      <c r="I4" s="2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A554"/>
  <sheetViews>
    <sheetView showGridLines="0" tabSelected="1" zoomScale="85" zoomScaleNormal="85" zoomScaleSheetLayoutView="65" workbookViewId="0">
      <selection activeCell="C9" sqref="C9:D9"/>
    </sheetView>
  </sheetViews>
  <sheetFormatPr defaultRowHeight="12" x14ac:dyDescent="0.2"/>
  <cols>
    <col min="1" max="1" width="4.28515625" style="10" bestFit="1" customWidth="1"/>
    <col min="2" max="2" width="36.140625" style="5" customWidth="1"/>
    <col min="3" max="3" width="27" style="5" bestFit="1" customWidth="1"/>
    <col min="4" max="4" width="19.140625" style="5" customWidth="1"/>
    <col min="5" max="5" width="14.28515625" style="5" customWidth="1"/>
    <col min="6" max="6" width="6.85546875" style="5" customWidth="1"/>
    <col min="7" max="7" width="10.7109375" style="5" customWidth="1"/>
    <col min="8" max="8" width="16.140625" style="5" customWidth="1"/>
    <col min="9" max="9" width="14.7109375" style="5" hidden="1" customWidth="1"/>
    <col min="10" max="10" width="13.42578125" style="5" customWidth="1"/>
    <col min="11" max="11" width="14.85546875" style="5" customWidth="1"/>
    <col min="12" max="12" width="12.7109375" style="5" customWidth="1"/>
    <col min="13" max="13" width="15.7109375" style="5" customWidth="1"/>
    <col min="14" max="14" width="12.7109375" style="5" customWidth="1"/>
    <col min="15" max="16" width="13.28515625" style="5" customWidth="1"/>
    <col min="17" max="17" width="12.28515625" style="5" customWidth="1"/>
    <col min="18" max="18" width="11.85546875" style="5" customWidth="1"/>
    <col min="19" max="19" width="11.5703125" style="5" customWidth="1"/>
    <col min="20" max="20" width="4.140625" style="5" customWidth="1"/>
    <col min="21" max="23" width="4.140625" style="5" hidden="1" customWidth="1"/>
    <col min="24" max="24" width="5" style="5" hidden="1" customWidth="1"/>
    <col min="25" max="25" width="12.5703125" style="5" hidden="1" customWidth="1"/>
    <col min="26" max="26" width="13.5703125" style="10" hidden="1" customWidth="1"/>
    <col min="27" max="27" width="10" style="10" hidden="1" customWidth="1"/>
    <col min="28" max="28" width="9.140625" style="10" hidden="1" customWidth="1"/>
    <col min="29" max="29" width="15.85546875" style="10" hidden="1" customWidth="1"/>
    <col min="30" max="30" width="24.140625" style="5" hidden="1" customWidth="1"/>
    <col min="31" max="31" width="19.42578125" style="5" hidden="1" customWidth="1"/>
    <col min="32" max="32" width="15.7109375" style="10" hidden="1" customWidth="1"/>
    <col min="33" max="33" width="31.28515625" style="10" hidden="1" customWidth="1"/>
    <col min="34" max="34" width="10.7109375" style="10" hidden="1" customWidth="1"/>
    <col min="35" max="35" width="12.5703125" style="10" hidden="1" customWidth="1"/>
    <col min="36" max="36" width="8.7109375" style="10" hidden="1" customWidth="1"/>
    <col min="37" max="37" width="13.85546875" style="10" hidden="1" customWidth="1"/>
    <col min="38" max="38" width="10.7109375" style="10" hidden="1" customWidth="1"/>
    <col min="39" max="39" width="13.140625" style="10" hidden="1" customWidth="1"/>
    <col min="40" max="40" width="14.42578125" style="10" hidden="1" customWidth="1"/>
    <col min="41" max="41" width="11" style="10" hidden="1" customWidth="1"/>
    <col min="42" max="42" width="8.42578125" style="10" hidden="1" customWidth="1"/>
    <col min="43" max="43" width="16.5703125" style="10" hidden="1" customWidth="1"/>
    <col min="44" max="44" width="8" style="10" hidden="1" customWidth="1"/>
    <col min="45" max="45" width="19" style="10" hidden="1" customWidth="1"/>
    <col min="46" max="46" width="19.140625" style="10" hidden="1" customWidth="1"/>
    <col min="47" max="47" width="15.28515625" style="10" hidden="1" customWidth="1"/>
    <col min="48" max="48" width="13.28515625" style="10" hidden="1" customWidth="1"/>
    <col min="49" max="49" width="16.85546875" style="10" hidden="1" customWidth="1"/>
    <col min="50" max="50" width="15.28515625" style="10" hidden="1" customWidth="1"/>
    <col min="51" max="51" width="10.7109375" style="10" hidden="1" customWidth="1"/>
    <col min="52" max="52" width="11.85546875" style="5" hidden="1" customWidth="1"/>
    <col min="53" max="58" width="11.140625" style="5" hidden="1" customWidth="1"/>
    <col min="59" max="59" width="8.7109375" style="5" hidden="1" customWidth="1"/>
    <col min="60" max="65" width="11.140625" style="5" hidden="1" customWidth="1"/>
    <col min="66" max="66" width="8.7109375" style="5" hidden="1" customWidth="1"/>
    <col min="67" max="72" width="10.7109375" style="5" hidden="1" customWidth="1"/>
    <col min="73" max="73" width="8.28515625" style="5" hidden="1" customWidth="1"/>
    <col min="74" max="79" width="11.140625" style="5" hidden="1" customWidth="1"/>
    <col min="80" max="80" width="8.7109375" style="5" customWidth="1"/>
    <col min="81" max="81" width="7.85546875" style="5" customWidth="1"/>
    <col min="82" max="16384" width="9.140625" style="5"/>
  </cols>
  <sheetData>
    <row r="1" spans="1:70" x14ac:dyDescent="0.2">
      <c r="D1" s="6"/>
      <c r="G1" s="7"/>
      <c r="L1" s="8"/>
      <c r="M1" s="8"/>
      <c r="N1" s="8"/>
      <c r="O1" s="8"/>
      <c r="P1" s="8"/>
      <c r="Q1" s="8"/>
      <c r="R1" s="8"/>
      <c r="S1" s="8"/>
      <c r="T1" s="9"/>
      <c r="U1" s="9"/>
      <c r="V1" s="9"/>
      <c r="W1" s="9"/>
      <c r="X1" s="8"/>
    </row>
    <row r="2" spans="1:70" ht="12.75" x14ac:dyDescent="0.2">
      <c r="C2"/>
      <c r="D2" s="6"/>
      <c r="G2" s="7"/>
      <c r="J2" s="357"/>
      <c r="K2" s="357"/>
      <c r="L2" s="357"/>
      <c r="M2" s="357"/>
      <c r="N2" s="357"/>
      <c r="O2" s="357"/>
      <c r="P2" s="357"/>
      <c r="Q2" s="357"/>
      <c r="R2" s="357"/>
      <c r="S2" s="8"/>
      <c r="T2" s="9"/>
      <c r="U2" s="9"/>
      <c r="V2" s="9"/>
      <c r="W2" s="9"/>
      <c r="X2" s="8"/>
    </row>
    <row r="3" spans="1:70" x14ac:dyDescent="0.2">
      <c r="D3" s="6"/>
      <c r="G3" s="7"/>
      <c r="J3" s="329"/>
      <c r="K3" s="329"/>
      <c r="L3" s="329"/>
      <c r="M3" s="329"/>
      <c r="N3" s="329"/>
      <c r="O3" s="329"/>
      <c r="P3" s="329"/>
      <c r="Q3" s="329"/>
      <c r="R3" s="329"/>
      <c r="S3" s="8"/>
      <c r="T3" s="9"/>
      <c r="U3" s="9"/>
      <c r="V3" s="9"/>
      <c r="W3" s="9"/>
      <c r="X3" s="8"/>
    </row>
    <row r="4" spans="1:70" ht="52.5" customHeight="1" x14ac:dyDescent="0.2">
      <c r="D4" s="6"/>
      <c r="G4" s="7"/>
      <c r="J4" s="329"/>
      <c r="K4" s="329"/>
      <c r="L4" s="329"/>
      <c r="M4" s="329"/>
      <c r="N4" s="329"/>
      <c r="O4" s="329"/>
      <c r="P4" s="329"/>
      <c r="Q4" s="329"/>
      <c r="R4" s="329"/>
      <c r="S4" s="8"/>
      <c r="T4" s="9"/>
      <c r="U4" s="9"/>
      <c r="V4" s="9"/>
      <c r="W4" s="9"/>
      <c r="X4" s="8"/>
    </row>
    <row r="5" spans="1:70" ht="15.75" x14ac:dyDescent="0.2">
      <c r="A5" s="105"/>
      <c r="B5" s="70" t="s">
        <v>36</v>
      </c>
      <c r="C5" s="11"/>
      <c r="D5" s="12"/>
      <c r="E5" s="12"/>
      <c r="F5" s="6"/>
      <c r="G5" s="13"/>
      <c r="H5" s="6"/>
      <c r="I5" s="6"/>
      <c r="J5" s="6"/>
      <c r="K5" s="6"/>
      <c r="L5" s="8"/>
      <c r="M5" s="8"/>
      <c r="N5" s="8"/>
      <c r="O5" s="8"/>
      <c r="P5" s="8"/>
      <c r="Q5" s="8"/>
      <c r="R5" s="8"/>
      <c r="S5" s="8"/>
      <c r="T5" s="9"/>
      <c r="U5" s="9"/>
      <c r="V5" s="9"/>
      <c r="W5" s="9"/>
      <c r="X5" s="8"/>
      <c r="Z5" s="5"/>
      <c r="AA5" s="5"/>
      <c r="AB5" s="5"/>
      <c r="AC5" s="5"/>
      <c r="AF5" s="5"/>
      <c r="AG5" s="5"/>
      <c r="AH5" s="5"/>
      <c r="AI5" s="5"/>
      <c r="AJ5" s="5"/>
      <c r="AK5" s="5"/>
      <c r="AL5" s="5"/>
      <c r="AM5" s="5"/>
      <c r="AN5" s="5"/>
      <c r="AO5" s="5"/>
      <c r="AP5" s="5"/>
      <c r="AQ5" s="5"/>
      <c r="AR5" s="5"/>
      <c r="AS5" s="5"/>
      <c r="AT5" s="5"/>
      <c r="AU5" s="5"/>
      <c r="AV5" s="5"/>
      <c r="AW5" s="5"/>
      <c r="AX5" s="5"/>
      <c r="AY5" s="5"/>
    </row>
    <row r="6" spans="1:70" s="6" customFormat="1" ht="4.5" customHeight="1" x14ac:dyDescent="0.2">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5"/>
      <c r="AE6" s="15"/>
      <c r="AF6" s="14"/>
      <c r="AG6" s="14"/>
      <c r="AH6" s="14"/>
      <c r="AI6" s="14"/>
      <c r="AJ6" s="14"/>
      <c r="AK6" s="14"/>
      <c r="AL6" s="14"/>
      <c r="AM6" s="14"/>
      <c r="AN6" s="14"/>
      <c r="AO6" s="14"/>
      <c r="AP6" s="14"/>
      <c r="AQ6" s="14"/>
      <c r="AR6" s="14"/>
      <c r="AS6" s="14"/>
      <c r="AT6" s="14"/>
      <c r="AU6" s="14"/>
      <c r="AV6" s="14"/>
      <c r="AW6" s="14"/>
      <c r="AX6" s="14"/>
      <c r="AY6" s="14"/>
      <c r="AZ6" s="15"/>
      <c r="BA6" s="15"/>
      <c r="BB6" s="15"/>
      <c r="BC6" s="15"/>
      <c r="BD6" s="15"/>
    </row>
    <row r="7" spans="1:70" ht="12.75" thickBot="1" x14ac:dyDescent="0.25">
      <c r="C7" s="16"/>
      <c r="D7" s="17"/>
      <c r="G7" s="18"/>
      <c r="S7" s="8"/>
      <c r="T7" s="20"/>
      <c r="U7" s="20"/>
      <c r="V7" s="20"/>
      <c r="W7" s="20"/>
      <c r="X7" s="8"/>
      <c r="Y7" s="10"/>
      <c r="AD7" s="5" t="s">
        <v>3700</v>
      </c>
      <c r="AE7" s="5" t="s">
        <v>3703</v>
      </c>
    </row>
    <row r="8" spans="1:70" ht="13.5" thickBot="1" x14ac:dyDescent="0.25">
      <c r="C8" s="478" t="str">
        <f>IF(ISBLANK(C9),"Select Project Status to view directions","")</f>
        <v>Select Project Status to view directions</v>
      </c>
      <c r="D8" s="478"/>
      <c r="E8" s="478"/>
      <c r="F8" s="478"/>
      <c r="G8" s="95"/>
      <c r="H8" s="95"/>
      <c r="I8" s="22"/>
      <c r="K8" s="334" t="s">
        <v>7</v>
      </c>
      <c r="L8" s="334"/>
      <c r="M8" s="334"/>
      <c r="N8" s="334"/>
      <c r="O8" s="334"/>
      <c r="P8" s="334"/>
      <c r="Q8" s="334"/>
      <c r="R8" s="334"/>
      <c r="S8" s="334"/>
      <c r="T8" s="22"/>
      <c r="U8" s="22"/>
      <c r="V8" s="22"/>
      <c r="W8" s="22"/>
      <c r="X8" s="22"/>
      <c r="Y8" s="23"/>
      <c r="AA8" s="10" t="s">
        <v>18</v>
      </c>
      <c r="AC8" s="10" t="s">
        <v>41</v>
      </c>
      <c r="AE8" s="24" t="s">
        <v>3704</v>
      </c>
      <c r="BL8" s="19"/>
      <c r="BM8" s="19"/>
      <c r="BN8" s="19"/>
      <c r="BO8" s="19"/>
      <c r="BP8" s="19"/>
      <c r="BQ8" s="19"/>
      <c r="BR8" s="8"/>
    </row>
    <row r="9" spans="1:70" ht="13.5" thickBot="1" x14ac:dyDescent="0.25">
      <c r="B9" s="109" t="s">
        <v>3682</v>
      </c>
      <c r="C9" s="339"/>
      <c r="D9" s="340"/>
      <c r="E9" s="110"/>
      <c r="F9" s="95"/>
      <c r="G9" s="95"/>
      <c r="H9" s="95"/>
      <c r="I9" s="25"/>
      <c r="K9" s="335" t="s">
        <v>5</v>
      </c>
      <c r="L9" s="335"/>
      <c r="M9" s="335"/>
      <c r="N9" s="335"/>
      <c r="O9" s="335"/>
      <c r="P9" s="335"/>
      <c r="Q9" s="335"/>
      <c r="R9" s="335"/>
      <c r="S9" s="335"/>
      <c r="T9" s="26"/>
      <c r="U9" s="26"/>
      <c r="V9" s="26"/>
      <c r="W9" s="26"/>
      <c r="X9" s="26"/>
      <c r="Y9" s="23"/>
      <c r="AA9" s="10" t="s">
        <v>19</v>
      </c>
      <c r="AD9" s="5" t="s">
        <v>3698</v>
      </c>
      <c r="AE9" s="24" t="s">
        <v>3705</v>
      </c>
      <c r="AF9" s="16"/>
      <c r="AG9" s="27" t="s">
        <v>3709</v>
      </c>
      <c r="AS9" s="27" t="s">
        <v>3690</v>
      </c>
    </row>
    <row r="10" spans="1:70" ht="13.5" thickBot="1" x14ac:dyDescent="0.25">
      <c r="B10" s="4"/>
      <c r="C10" s="4"/>
      <c r="D10" s="110"/>
      <c r="E10" s="110"/>
      <c r="F10" s="110"/>
      <c r="G10" s="110"/>
      <c r="H10" s="95"/>
      <c r="I10" s="25"/>
      <c r="K10" s="337" t="s">
        <v>15</v>
      </c>
      <c r="L10" s="336" t="s">
        <v>6</v>
      </c>
      <c r="M10" s="336"/>
      <c r="N10" s="336"/>
      <c r="O10" s="336"/>
      <c r="P10" s="336"/>
      <c r="Q10" s="336"/>
      <c r="R10" s="336"/>
      <c r="S10" s="336"/>
      <c r="T10" s="26"/>
      <c r="U10" s="26"/>
      <c r="V10" s="26"/>
      <c r="W10" s="26"/>
      <c r="X10" s="26"/>
      <c r="Y10" s="23"/>
      <c r="AA10" s="10" t="s">
        <v>21</v>
      </c>
      <c r="AD10" s="5" t="s">
        <v>3680</v>
      </c>
      <c r="AE10" s="24" t="s">
        <v>3706</v>
      </c>
      <c r="AF10" s="479" t="s">
        <v>15</v>
      </c>
      <c r="AG10" s="349" t="s">
        <v>10</v>
      </c>
      <c r="AH10" s="489" t="s">
        <v>6</v>
      </c>
      <c r="AI10" s="489"/>
      <c r="AJ10" s="489"/>
      <c r="AK10" s="489"/>
      <c r="AL10" s="489"/>
      <c r="AM10" s="489"/>
      <c r="AN10" s="489"/>
      <c r="AO10" s="489"/>
      <c r="AP10" s="489"/>
      <c r="AQ10" s="489"/>
      <c r="AR10" s="489"/>
      <c r="AS10" s="349" t="s">
        <v>10</v>
      </c>
      <c r="AT10" s="386" t="s">
        <v>6</v>
      </c>
      <c r="AU10" s="386"/>
      <c r="AV10" s="386"/>
      <c r="AW10" s="386"/>
      <c r="AX10" s="386"/>
      <c r="AY10" s="386"/>
      <c r="AZ10" s="386"/>
      <c r="BA10" s="386"/>
      <c r="BB10" s="386"/>
      <c r="BC10" s="386"/>
      <c r="BD10" s="386"/>
    </row>
    <row r="11" spans="1:70" ht="13.5" thickBot="1" x14ac:dyDescent="0.25">
      <c r="B11" s="109" t="s">
        <v>3862</v>
      </c>
      <c r="C11" s="161"/>
      <c r="D11" s="186" t="s">
        <v>3863</v>
      </c>
      <c r="E11" s="310"/>
      <c r="F11" s="312"/>
      <c r="G11" s="112"/>
      <c r="H11" s="28"/>
      <c r="I11" s="28"/>
      <c r="K11" s="337"/>
      <c r="L11" s="336"/>
      <c r="M11" s="336"/>
      <c r="N11" s="336"/>
      <c r="O11" s="336"/>
      <c r="P11" s="336"/>
      <c r="Q11" s="336"/>
      <c r="R11" s="336"/>
      <c r="S11" s="336"/>
      <c r="T11" s="28"/>
      <c r="U11" s="28"/>
      <c r="V11" s="28"/>
      <c r="W11" s="28"/>
      <c r="X11" s="28"/>
      <c r="AA11" s="10" t="s">
        <v>38</v>
      </c>
      <c r="AC11" s="72" t="str">
        <f>IF(OR(ISBLANK(C9),C9=AD8),"",IF(OR(RIGHT(LEFT(C13,3),1)="A",RIGHT(LEFT(C13,3),1)="B"),IF(LEFT(C13,1)="9","19"&amp;LEFT(C13,2),IF(OR(LEFT(C13,1)="0",LEFT(C13,1)="1"),"20"&amp;LEFT(C13,2))),LEFT(C13,4)))</f>
        <v/>
      </c>
      <c r="AD11" s="5" t="s">
        <v>3681</v>
      </c>
      <c r="AE11" s="24" t="s">
        <v>3850</v>
      </c>
      <c r="AF11" s="479"/>
      <c r="AG11" s="350"/>
      <c r="AH11" s="489"/>
      <c r="AI11" s="489"/>
      <c r="AJ11" s="489"/>
      <c r="AK11" s="489"/>
      <c r="AL11" s="489"/>
      <c r="AM11" s="489"/>
      <c r="AN11" s="489"/>
      <c r="AO11" s="489"/>
      <c r="AP11" s="489"/>
      <c r="AQ11" s="489"/>
      <c r="AR11" s="489"/>
      <c r="AS11" s="350"/>
      <c r="AT11" s="386"/>
      <c r="AU11" s="386"/>
      <c r="AV11" s="386"/>
      <c r="AW11" s="386"/>
      <c r="AX11" s="386"/>
      <c r="AY11" s="386"/>
      <c r="AZ11" s="386"/>
      <c r="BA11" s="386"/>
      <c r="BB11" s="386"/>
      <c r="BC11" s="386"/>
      <c r="BD11" s="386"/>
    </row>
    <row r="12" spans="1:70" ht="24.75" thickBot="1" x14ac:dyDescent="0.25">
      <c r="B12" s="4"/>
      <c r="C12" s="4"/>
      <c r="D12" s="4"/>
      <c r="E12" s="4"/>
      <c r="F12" s="113"/>
      <c r="G12" s="114"/>
      <c r="H12" s="28"/>
      <c r="I12" s="28"/>
      <c r="K12" s="122" t="s">
        <v>16</v>
      </c>
      <c r="L12" s="333" t="s">
        <v>49</v>
      </c>
      <c r="M12" s="333"/>
      <c r="N12" s="333"/>
      <c r="O12" s="333"/>
      <c r="P12" s="333"/>
      <c r="Q12" s="333"/>
      <c r="R12" s="333"/>
      <c r="S12" s="333"/>
      <c r="T12" s="28"/>
      <c r="U12" s="28"/>
      <c r="V12" s="28"/>
      <c r="W12" s="28"/>
      <c r="X12" s="28"/>
      <c r="AA12" s="10" t="s">
        <v>39</v>
      </c>
      <c r="AC12" s="153" t="e">
        <f>INT(AC11)</f>
        <v>#VALUE!</v>
      </c>
      <c r="AF12" s="27" t="s">
        <v>16</v>
      </c>
      <c r="AG12" s="27" t="s">
        <v>11</v>
      </c>
      <c r="AH12" s="338" t="s">
        <v>49</v>
      </c>
      <c r="AI12" s="338"/>
      <c r="AJ12" s="338"/>
      <c r="AK12" s="338"/>
      <c r="AL12" s="338"/>
      <c r="AM12" s="338"/>
      <c r="AN12" s="338"/>
      <c r="AO12" s="338"/>
      <c r="AP12" s="338"/>
      <c r="AQ12" s="338"/>
      <c r="AR12" s="338"/>
      <c r="AS12" s="27" t="s">
        <v>11</v>
      </c>
      <c r="AT12" s="387" t="s">
        <v>49</v>
      </c>
      <c r="AU12" s="387"/>
      <c r="AV12" s="387"/>
      <c r="AW12" s="387"/>
      <c r="AX12" s="387"/>
      <c r="AY12" s="387"/>
      <c r="AZ12" s="387"/>
      <c r="BA12" s="387"/>
      <c r="BB12" s="387"/>
      <c r="BC12" s="387"/>
      <c r="BD12" s="387"/>
    </row>
    <row r="13" spans="1:70" ht="13.5" thickBot="1" x14ac:dyDescent="0.25">
      <c r="B13" s="115" t="s">
        <v>28</v>
      </c>
      <c r="C13" s="160"/>
      <c r="D13" s="116" t="str">
        <f>IF(ISERROR(AC11),"Enter Project Number","")</f>
        <v/>
      </c>
      <c r="E13" s="111"/>
      <c r="F13" s="4"/>
      <c r="G13" s="117"/>
      <c r="H13" s="28"/>
      <c r="I13" s="28"/>
      <c r="K13" s="122" t="s">
        <v>17</v>
      </c>
      <c r="L13" s="333" t="s">
        <v>3811</v>
      </c>
      <c r="M13" s="333"/>
      <c r="N13" s="333"/>
      <c r="O13" s="333"/>
      <c r="P13" s="333"/>
      <c r="Q13" s="333"/>
      <c r="R13" s="333"/>
      <c r="S13" s="333"/>
      <c r="T13" s="28"/>
      <c r="U13" s="28"/>
      <c r="V13" s="28"/>
      <c r="W13" s="28"/>
      <c r="X13" s="28"/>
      <c r="AF13" s="27" t="s">
        <v>17</v>
      </c>
      <c r="AG13" s="27" t="s">
        <v>3729</v>
      </c>
      <c r="AH13" s="338" t="s">
        <v>3811</v>
      </c>
      <c r="AI13" s="338"/>
      <c r="AJ13" s="338"/>
      <c r="AK13" s="338"/>
      <c r="AL13" s="338"/>
      <c r="AM13" s="338"/>
      <c r="AN13" s="338"/>
      <c r="AO13" s="338"/>
      <c r="AP13" s="338"/>
      <c r="AQ13" s="338"/>
      <c r="AR13" s="338"/>
      <c r="AS13" s="27" t="s">
        <v>3729</v>
      </c>
      <c r="AT13" s="387" t="s">
        <v>3733</v>
      </c>
      <c r="AU13" s="387"/>
      <c r="AV13" s="387"/>
      <c r="AW13" s="387"/>
      <c r="AX13" s="387"/>
      <c r="AY13" s="387"/>
      <c r="AZ13" s="387"/>
      <c r="BA13" s="387"/>
      <c r="BB13" s="387"/>
      <c r="BC13" s="387"/>
      <c r="BD13" s="387"/>
    </row>
    <row r="14" spans="1:70" ht="30" customHeight="1" thickBot="1" x14ac:dyDescent="0.25">
      <c r="B14" s="4"/>
      <c r="C14" s="4"/>
      <c r="D14" s="4"/>
      <c r="E14" s="4"/>
      <c r="F14" s="4"/>
      <c r="G14" s="117"/>
      <c r="H14" s="28"/>
      <c r="I14" s="28"/>
      <c r="K14" s="122" t="s">
        <v>18</v>
      </c>
      <c r="L14" s="333" t="s">
        <v>3750</v>
      </c>
      <c r="M14" s="333"/>
      <c r="N14" s="333"/>
      <c r="O14" s="333"/>
      <c r="P14" s="333"/>
      <c r="Q14" s="333"/>
      <c r="R14" s="333"/>
      <c r="S14" s="333"/>
      <c r="T14" s="28"/>
      <c r="U14" s="28"/>
      <c r="V14" s="28"/>
      <c r="W14" s="28"/>
      <c r="X14" s="28"/>
      <c r="AC14" s="10" t="str">
        <f>IF(OR(RIGHT(LEFT(C13,3),1)="A",RIGHT(LEFT(C13,3),1)="B"),IF(LEFT(C13,1)="9","19"&amp;LEFT(C13,2),IF(OR(LEFT(C13,1)="0",LEFT(C13,1)="1"),"20"&amp;LEFT(C13,2))),LEFT(C13,4))</f>
        <v/>
      </c>
      <c r="AF14" s="27" t="s">
        <v>18</v>
      </c>
      <c r="AG14" s="27" t="s">
        <v>3748</v>
      </c>
      <c r="AH14" s="338" t="s">
        <v>3750</v>
      </c>
      <c r="AI14" s="338"/>
      <c r="AJ14" s="338"/>
      <c r="AK14" s="338"/>
      <c r="AL14" s="338"/>
      <c r="AM14" s="338"/>
      <c r="AN14" s="338"/>
      <c r="AO14" s="338"/>
      <c r="AP14" s="338"/>
      <c r="AQ14" s="338"/>
      <c r="AR14" s="338"/>
      <c r="AS14" s="27"/>
      <c r="AT14" s="387" t="s">
        <v>3686</v>
      </c>
      <c r="AU14" s="387"/>
      <c r="AV14" s="387"/>
      <c r="AW14" s="387"/>
      <c r="AX14" s="387"/>
      <c r="AY14" s="387"/>
      <c r="AZ14" s="387"/>
      <c r="BA14" s="387"/>
      <c r="BB14" s="387"/>
      <c r="BC14" s="387"/>
      <c r="BD14" s="387"/>
    </row>
    <row r="15" spans="1:70" ht="24.75" thickBot="1" x14ac:dyDescent="0.25">
      <c r="B15" s="109" t="s">
        <v>54</v>
      </c>
      <c r="C15" s="330"/>
      <c r="D15" s="331"/>
      <c r="E15" s="332"/>
      <c r="F15" s="113"/>
      <c r="G15" s="117"/>
      <c r="H15" s="28"/>
      <c r="I15" s="28"/>
      <c r="K15" s="122" t="s">
        <v>19</v>
      </c>
      <c r="L15" s="333" t="s">
        <v>3816</v>
      </c>
      <c r="M15" s="333"/>
      <c r="N15" s="333"/>
      <c r="O15" s="333"/>
      <c r="P15" s="333"/>
      <c r="Q15" s="333"/>
      <c r="R15" s="333"/>
      <c r="S15" s="333"/>
      <c r="T15" s="28"/>
      <c r="U15" s="28"/>
      <c r="V15" s="28"/>
      <c r="W15" s="28"/>
      <c r="X15" s="28"/>
      <c r="AA15" s="24" t="s">
        <v>3699</v>
      </c>
      <c r="AF15" s="27" t="s">
        <v>19</v>
      </c>
      <c r="AG15" s="27" t="str">
        <f>B41&amp;" FY at Time of Move-in or Time of Application"</f>
        <v xml:space="preserve"> FY at Time of Move-in or Time of Application</v>
      </c>
      <c r="AH15" s="338" t="s">
        <v>3816</v>
      </c>
      <c r="AI15" s="338"/>
      <c r="AJ15" s="338"/>
      <c r="AK15" s="338"/>
      <c r="AL15" s="338"/>
      <c r="AM15" s="338"/>
      <c r="AN15" s="338"/>
      <c r="AO15" s="338"/>
      <c r="AP15" s="338"/>
      <c r="AQ15" s="338"/>
      <c r="AR15" s="338"/>
      <c r="AS15" s="27" t="s">
        <v>3730</v>
      </c>
      <c r="AT15" s="338" t="s">
        <v>3732</v>
      </c>
      <c r="AU15" s="338"/>
      <c r="AV15" s="338"/>
      <c r="AW15" s="338"/>
      <c r="AX15" s="338"/>
      <c r="AY15" s="338"/>
      <c r="AZ15" s="338"/>
      <c r="BA15" s="338"/>
      <c r="BB15" s="338"/>
      <c r="BC15" s="338"/>
      <c r="BD15" s="338"/>
    </row>
    <row r="16" spans="1:70" ht="12.75" customHeight="1" x14ac:dyDescent="0.2">
      <c r="B16" s="118"/>
      <c r="C16" s="119"/>
      <c r="D16" s="120"/>
      <c r="E16" s="120"/>
      <c r="F16" s="114"/>
      <c r="G16" s="117"/>
      <c r="H16" s="28"/>
      <c r="I16" s="28"/>
      <c r="K16" s="341" t="s">
        <v>37</v>
      </c>
      <c r="L16" s="459" t="s">
        <v>3812</v>
      </c>
      <c r="M16" s="366"/>
      <c r="N16" s="366"/>
      <c r="O16" s="366"/>
      <c r="P16" s="366"/>
      <c r="Q16" s="366"/>
      <c r="R16" s="366"/>
      <c r="S16" s="460"/>
      <c r="T16" s="33"/>
      <c r="U16" s="33"/>
      <c r="V16" s="33"/>
      <c r="W16" s="33"/>
      <c r="X16" s="33"/>
      <c r="Y16" s="33"/>
      <c r="Z16" s="33"/>
      <c r="AA16" s="24" t="s">
        <v>3692</v>
      </c>
      <c r="AB16" s="4" t="str">
        <f>"Workbooks for projects located in other states are available in AHP Online. If the appropriate state is not included, contact Community Investment."</f>
        <v>Workbooks for projects located in other states are available in AHP Online. If the appropriate state is not included, contact Community Investment.</v>
      </c>
      <c r="AC16" s="33"/>
      <c r="AD16" s="34"/>
      <c r="AF16" s="400" t="s">
        <v>37</v>
      </c>
      <c r="AG16" s="400" t="s">
        <v>3749</v>
      </c>
      <c r="AH16" s="417" t="s">
        <v>3812</v>
      </c>
      <c r="AI16" s="418"/>
      <c r="AJ16" s="418"/>
      <c r="AK16" s="418"/>
      <c r="AL16" s="418"/>
      <c r="AM16" s="418"/>
      <c r="AN16" s="418"/>
      <c r="AO16" s="418"/>
      <c r="AP16" s="418"/>
      <c r="AQ16" s="418"/>
      <c r="AR16" s="419"/>
      <c r="AS16" s="400" t="s">
        <v>3731</v>
      </c>
      <c r="AT16" s="391" t="s">
        <v>3734</v>
      </c>
      <c r="AU16" s="392"/>
      <c r="AV16" s="392"/>
      <c r="AW16" s="392"/>
      <c r="AX16" s="392"/>
      <c r="AY16" s="392"/>
      <c r="AZ16" s="392"/>
      <c r="BA16" s="392"/>
      <c r="BB16" s="392"/>
      <c r="BC16" s="392"/>
      <c r="BD16" s="393"/>
    </row>
    <row r="17" spans="1:56" ht="12.75" x14ac:dyDescent="0.2">
      <c r="B17" s="121" t="s">
        <v>14</v>
      </c>
      <c r="C17" s="330"/>
      <c r="D17" s="331"/>
      <c r="E17" s="332"/>
      <c r="F17" s="114"/>
      <c r="G17" s="117"/>
      <c r="H17" s="28"/>
      <c r="I17" s="28"/>
      <c r="K17" s="342"/>
      <c r="L17" s="461"/>
      <c r="M17" s="462"/>
      <c r="N17" s="462"/>
      <c r="O17" s="462"/>
      <c r="P17" s="462"/>
      <c r="Q17" s="462"/>
      <c r="R17" s="462"/>
      <c r="S17" s="463"/>
      <c r="T17" s="33"/>
      <c r="U17" s="33"/>
      <c r="V17" s="33"/>
      <c r="W17" s="33"/>
      <c r="X17" s="33"/>
      <c r="Y17" s="33"/>
      <c r="Z17" s="33"/>
      <c r="AA17" s="24" t="s">
        <v>3710</v>
      </c>
      <c r="AB17" s="4" t="s">
        <v>3752</v>
      </c>
      <c r="AC17" s="33"/>
      <c r="AD17" s="34"/>
      <c r="AF17" s="401"/>
      <c r="AG17" s="401"/>
      <c r="AH17" s="420"/>
      <c r="AI17" s="421"/>
      <c r="AJ17" s="421"/>
      <c r="AK17" s="421"/>
      <c r="AL17" s="421"/>
      <c r="AM17" s="421"/>
      <c r="AN17" s="421"/>
      <c r="AO17" s="421"/>
      <c r="AP17" s="421"/>
      <c r="AQ17" s="421"/>
      <c r="AR17" s="422"/>
      <c r="AS17" s="401"/>
      <c r="AT17" s="394"/>
      <c r="AU17" s="395"/>
      <c r="AV17" s="395"/>
      <c r="AW17" s="395"/>
      <c r="AX17" s="395"/>
      <c r="AY17" s="395"/>
      <c r="AZ17" s="395"/>
      <c r="BA17" s="395"/>
      <c r="BB17" s="395"/>
      <c r="BC17" s="395"/>
      <c r="BD17" s="396"/>
    </row>
    <row r="18" spans="1:56" ht="13.5" thickBot="1" x14ac:dyDescent="0.25">
      <c r="B18" s="35"/>
      <c r="C18" s="31"/>
      <c r="D18" s="31"/>
      <c r="E18" s="31"/>
      <c r="F18" s="7"/>
      <c r="G18" s="29"/>
      <c r="H18" s="28"/>
      <c r="I18" s="28"/>
      <c r="K18" s="343"/>
      <c r="L18" s="464"/>
      <c r="M18" s="465"/>
      <c r="N18" s="465"/>
      <c r="O18" s="465"/>
      <c r="P18" s="465"/>
      <c r="Q18" s="465"/>
      <c r="R18" s="465"/>
      <c r="S18" s="466"/>
      <c r="T18" s="33"/>
      <c r="U18" s="33"/>
      <c r="V18" s="33"/>
      <c r="W18" s="33"/>
      <c r="X18" s="33"/>
      <c r="Y18" s="33"/>
      <c r="Z18" s="33"/>
      <c r="AA18" s="24" t="s">
        <v>3710</v>
      </c>
      <c r="AB18" s="4" t="s">
        <v>3752</v>
      </c>
      <c r="AC18" s="33"/>
      <c r="AD18" s="34"/>
      <c r="AF18" s="402"/>
      <c r="AG18" s="402"/>
      <c r="AH18" s="423"/>
      <c r="AI18" s="424"/>
      <c r="AJ18" s="424"/>
      <c r="AK18" s="424"/>
      <c r="AL18" s="424"/>
      <c r="AM18" s="424"/>
      <c r="AN18" s="424"/>
      <c r="AO18" s="424"/>
      <c r="AP18" s="424"/>
      <c r="AQ18" s="424"/>
      <c r="AR18" s="425"/>
      <c r="AS18" s="402"/>
      <c r="AT18" s="397"/>
      <c r="AU18" s="398"/>
      <c r="AV18" s="398"/>
      <c r="AW18" s="398"/>
      <c r="AX18" s="398"/>
      <c r="AY18" s="398"/>
      <c r="AZ18" s="398"/>
      <c r="BA18" s="398"/>
      <c r="BB18" s="398"/>
      <c r="BC18" s="398"/>
      <c r="BD18" s="399"/>
    </row>
    <row r="19" spans="1:56" ht="13.5" thickBot="1" x14ac:dyDescent="0.25">
      <c r="B19" s="30"/>
      <c r="C19" s="31"/>
      <c r="D19" s="32"/>
      <c r="E19" s="32"/>
      <c r="F19" s="7"/>
      <c r="G19" s="29"/>
      <c r="H19" s="28"/>
      <c r="I19" s="28"/>
      <c r="K19" s="123" t="s">
        <v>22</v>
      </c>
      <c r="L19" s="359" t="s">
        <v>3707</v>
      </c>
      <c r="M19" s="360"/>
      <c r="N19" s="360"/>
      <c r="O19" s="360"/>
      <c r="P19" s="360"/>
      <c r="Q19" s="360"/>
      <c r="R19" s="360"/>
      <c r="S19" s="361"/>
      <c r="T19" s="33"/>
      <c r="U19" s="33"/>
      <c r="V19" s="33"/>
      <c r="W19" s="33"/>
      <c r="X19" s="33"/>
      <c r="Y19" s="33"/>
      <c r="Z19" s="33"/>
      <c r="AA19" s="24" t="s">
        <v>3710</v>
      </c>
      <c r="AB19" s="4" t="s">
        <v>3752</v>
      </c>
      <c r="AC19" s="33"/>
      <c r="AD19" s="34"/>
      <c r="AF19" s="27" t="s">
        <v>22</v>
      </c>
      <c r="AG19" s="36" t="str">
        <f>"Annual $ Inc. at Applic. ("&amp;AC11&amp;")"</f>
        <v>Annual $ Inc. at Applic. ()</v>
      </c>
      <c r="AH19" s="406" t="s">
        <v>3711</v>
      </c>
      <c r="AI19" s="407"/>
      <c r="AJ19" s="407"/>
      <c r="AK19" s="407"/>
      <c r="AL19" s="407"/>
      <c r="AM19" s="407"/>
      <c r="AN19" s="407"/>
      <c r="AO19" s="407"/>
      <c r="AP19" s="407"/>
      <c r="AQ19" s="407"/>
      <c r="AR19" s="408"/>
      <c r="AS19" s="36"/>
      <c r="AT19" s="388" t="s">
        <v>3686</v>
      </c>
      <c r="AU19" s="389"/>
      <c r="AV19" s="389"/>
      <c r="AW19" s="389"/>
      <c r="AX19" s="389"/>
      <c r="AY19" s="389"/>
      <c r="AZ19" s="389"/>
      <c r="BA19" s="389"/>
      <c r="BB19" s="389"/>
      <c r="BC19" s="389"/>
      <c r="BD19" s="390"/>
    </row>
    <row r="20" spans="1:56" ht="6" customHeight="1" thickBot="1" x14ac:dyDescent="0.25">
      <c r="B20" s="30"/>
      <c r="C20" s="31"/>
      <c r="D20" s="32"/>
      <c r="E20" s="32"/>
      <c r="F20" s="7"/>
      <c r="G20" s="29"/>
      <c r="H20" s="28"/>
      <c r="I20" s="28"/>
      <c r="K20" s="362" t="s">
        <v>21</v>
      </c>
      <c r="L20" s="490" t="s">
        <v>3818</v>
      </c>
      <c r="M20" s="490"/>
      <c r="N20" s="490"/>
      <c r="O20" s="490"/>
      <c r="P20" s="490"/>
      <c r="Q20" s="490"/>
      <c r="R20" s="490"/>
      <c r="S20" s="490"/>
      <c r="T20" s="33"/>
      <c r="U20" s="33"/>
      <c r="V20" s="33"/>
      <c r="W20" s="33"/>
      <c r="X20" s="33"/>
      <c r="Y20" s="33"/>
      <c r="Z20" s="33"/>
      <c r="AA20" s="33"/>
      <c r="AB20" s="33"/>
      <c r="AC20" s="33"/>
      <c r="AD20" s="34"/>
      <c r="AF20" s="400" t="s">
        <v>21</v>
      </c>
      <c r="AG20" s="400" t="s">
        <v>3708</v>
      </c>
      <c r="AH20" s="439" t="s">
        <v>3813</v>
      </c>
      <c r="AI20" s="440"/>
      <c r="AJ20" s="440"/>
      <c r="AK20" s="440"/>
      <c r="AL20" s="440"/>
      <c r="AM20" s="440"/>
      <c r="AN20" s="440"/>
      <c r="AO20" s="440"/>
      <c r="AP20" s="440"/>
      <c r="AQ20" s="440"/>
      <c r="AR20" s="441"/>
      <c r="AS20" s="400" t="s">
        <v>3708</v>
      </c>
      <c r="AT20" s="430" t="s">
        <v>3707</v>
      </c>
      <c r="AU20" s="431"/>
      <c r="AV20" s="431"/>
      <c r="AW20" s="431"/>
      <c r="AX20" s="431"/>
      <c r="AY20" s="431"/>
      <c r="AZ20" s="431"/>
      <c r="BA20" s="431"/>
      <c r="BB20" s="431"/>
      <c r="BC20" s="431"/>
      <c r="BD20" s="432"/>
    </row>
    <row r="21" spans="1:56" ht="13.5" customHeight="1" thickBot="1" x14ac:dyDescent="0.25">
      <c r="B21" s="467" t="s">
        <v>3814</v>
      </c>
      <c r="C21" s="467"/>
      <c r="D21" s="467"/>
      <c r="E21" s="467"/>
      <c r="F21" s="467"/>
      <c r="G21" s="467"/>
      <c r="H21" s="467"/>
      <c r="I21" s="28"/>
      <c r="K21" s="362"/>
      <c r="L21" s="490"/>
      <c r="M21" s="490"/>
      <c r="N21" s="490"/>
      <c r="O21" s="490"/>
      <c r="P21" s="490"/>
      <c r="Q21" s="490"/>
      <c r="R21" s="490"/>
      <c r="S21" s="490"/>
      <c r="T21" s="28"/>
      <c r="U21" s="28"/>
      <c r="V21" s="28"/>
      <c r="W21" s="28"/>
      <c r="X21" s="28"/>
      <c r="AA21" s="74" t="s">
        <v>3712</v>
      </c>
      <c r="AB21" s="75">
        <v>34700</v>
      </c>
      <c r="AF21" s="402"/>
      <c r="AG21" s="402"/>
      <c r="AH21" s="442"/>
      <c r="AI21" s="443"/>
      <c r="AJ21" s="443"/>
      <c r="AK21" s="443"/>
      <c r="AL21" s="443"/>
      <c r="AM21" s="443"/>
      <c r="AN21" s="443"/>
      <c r="AO21" s="443"/>
      <c r="AP21" s="443"/>
      <c r="AQ21" s="443"/>
      <c r="AR21" s="444"/>
      <c r="AS21" s="402"/>
      <c r="AT21" s="433"/>
      <c r="AU21" s="434"/>
      <c r="AV21" s="434"/>
      <c r="AW21" s="434"/>
      <c r="AX21" s="434"/>
      <c r="AY21" s="434"/>
      <c r="AZ21" s="434"/>
      <c r="BA21" s="434"/>
      <c r="BB21" s="434"/>
      <c r="BC21" s="434"/>
      <c r="BD21" s="435"/>
    </row>
    <row r="22" spans="1:56" ht="12.75" thickBot="1" x14ac:dyDescent="0.25">
      <c r="B22" s="467"/>
      <c r="C22" s="467"/>
      <c r="D22" s="467"/>
      <c r="E22" s="467"/>
      <c r="F22" s="467"/>
      <c r="G22" s="467"/>
      <c r="H22" s="467"/>
      <c r="I22" s="28"/>
      <c r="K22" s="362"/>
      <c r="L22" s="490"/>
      <c r="M22" s="490"/>
      <c r="N22" s="490"/>
      <c r="O22" s="490"/>
      <c r="P22" s="490"/>
      <c r="Q22" s="490"/>
      <c r="R22" s="490"/>
      <c r="S22" s="490"/>
      <c r="T22" s="28"/>
      <c r="U22" s="28"/>
      <c r="V22" s="28"/>
      <c r="W22" s="28"/>
      <c r="X22" s="28"/>
      <c r="AF22" s="400" t="s">
        <v>24</v>
      </c>
      <c r="AG22" s="400" t="s">
        <v>3817</v>
      </c>
      <c r="AH22" s="403" t="s">
        <v>3818</v>
      </c>
      <c r="AI22" s="403"/>
      <c r="AJ22" s="403"/>
      <c r="AK22" s="403"/>
      <c r="AL22" s="403"/>
      <c r="AM22" s="403"/>
      <c r="AN22" s="403"/>
      <c r="AO22" s="403"/>
      <c r="AP22" s="403"/>
      <c r="AQ22" s="403"/>
      <c r="AR22" s="403"/>
      <c r="AS22" s="400" t="s">
        <v>3687</v>
      </c>
      <c r="AT22" s="436" t="s">
        <v>3688</v>
      </c>
      <c r="AU22" s="436"/>
      <c r="AV22" s="436"/>
      <c r="AW22" s="436"/>
      <c r="AX22" s="436"/>
      <c r="AY22" s="436"/>
      <c r="AZ22" s="436"/>
      <c r="BA22" s="436"/>
      <c r="BB22" s="436"/>
      <c r="BC22" s="436"/>
      <c r="BD22" s="436"/>
    </row>
    <row r="23" spans="1:56" ht="12.75" thickBot="1" x14ac:dyDescent="0.25">
      <c r="B23" s="467"/>
      <c r="C23" s="467"/>
      <c r="D23" s="467"/>
      <c r="E23" s="467"/>
      <c r="F23" s="467"/>
      <c r="G23" s="467"/>
      <c r="H23" s="467"/>
      <c r="I23" s="28"/>
      <c r="K23" s="362"/>
      <c r="L23" s="490"/>
      <c r="M23" s="490"/>
      <c r="N23" s="490"/>
      <c r="O23" s="490"/>
      <c r="P23" s="490"/>
      <c r="Q23" s="490"/>
      <c r="R23" s="490"/>
      <c r="S23" s="490"/>
      <c r="T23" s="28"/>
      <c r="U23" s="28"/>
      <c r="V23" s="28"/>
      <c r="W23" s="28"/>
      <c r="X23" s="28"/>
      <c r="AF23" s="401"/>
      <c r="AG23" s="401"/>
      <c r="AH23" s="404"/>
      <c r="AI23" s="404"/>
      <c r="AJ23" s="404"/>
      <c r="AK23" s="404"/>
      <c r="AL23" s="404"/>
      <c r="AM23" s="404"/>
      <c r="AN23" s="404"/>
      <c r="AO23" s="404"/>
      <c r="AP23" s="404"/>
      <c r="AQ23" s="404"/>
      <c r="AR23" s="404"/>
      <c r="AS23" s="401"/>
      <c r="AT23" s="437"/>
      <c r="AU23" s="437"/>
      <c r="AV23" s="437"/>
      <c r="AW23" s="437"/>
      <c r="AX23" s="437"/>
      <c r="AY23" s="437"/>
      <c r="AZ23" s="437"/>
      <c r="BA23" s="437"/>
      <c r="BB23" s="437"/>
      <c r="BC23" s="437"/>
      <c r="BD23" s="437"/>
    </row>
    <row r="24" spans="1:56" ht="12" customHeight="1" thickBot="1" x14ac:dyDescent="0.25">
      <c r="B24" s="467"/>
      <c r="C24" s="467"/>
      <c r="D24" s="467"/>
      <c r="E24" s="467"/>
      <c r="F24" s="467"/>
      <c r="G24" s="467"/>
      <c r="H24" s="467"/>
      <c r="I24" s="28"/>
      <c r="K24" s="362" t="s">
        <v>24</v>
      </c>
      <c r="L24" s="336" t="s">
        <v>3821</v>
      </c>
      <c r="M24" s="336"/>
      <c r="N24" s="336"/>
      <c r="O24" s="336"/>
      <c r="P24" s="336"/>
      <c r="Q24" s="336"/>
      <c r="R24" s="336"/>
      <c r="S24" s="336"/>
      <c r="T24" s="28"/>
      <c r="U24" s="28"/>
      <c r="V24" s="28"/>
      <c r="W24" s="28"/>
      <c r="X24" s="28"/>
      <c r="AF24" s="401"/>
      <c r="AG24" s="401"/>
      <c r="AH24" s="404"/>
      <c r="AI24" s="404"/>
      <c r="AJ24" s="404"/>
      <c r="AK24" s="404"/>
      <c r="AL24" s="404"/>
      <c r="AM24" s="404"/>
      <c r="AN24" s="404"/>
      <c r="AO24" s="404"/>
      <c r="AP24" s="404"/>
      <c r="AQ24" s="404"/>
      <c r="AR24" s="404"/>
      <c r="AS24" s="401"/>
      <c r="AT24" s="437"/>
      <c r="AU24" s="437"/>
      <c r="AV24" s="437"/>
      <c r="AW24" s="437"/>
      <c r="AX24" s="437"/>
      <c r="AY24" s="437"/>
      <c r="AZ24" s="437"/>
      <c r="BA24" s="437"/>
      <c r="BB24" s="437"/>
      <c r="BC24" s="437"/>
      <c r="BD24" s="437"/>
    </row>
    <row r="25" spans="1:56" ht="12.75" customHeight="1" thickBot="1" x14ac:dyDescent="0.25">
      <c r="B25" s="467"/>
      <c r="C25" s="467"/>
      <c r="D25" s="467"/>
      <c r="E25" s="467"/>
      <c r="F25" s="467"/>
      <c r="G25" s="467"/>
      <c r="H25" s="467"/>
      <c r="I25" s="28"/>
      <c r="K25" s="362"/>
      <c r="L25" s="336"/>
      <c r="M25" s="336"/>
      <c r="N25" s="336"/>
      <c r="O25" s="336"/>
      <c r="P25" s="336"/>
      <c r="Q25" s="336"/>
      <c r="R25" s="336"/>
      <c r="S25" s="336"/>
      <c r="T25" s="28"/>
      <c r="U25" s="28"/>
      <c r="V25" s="28"/>
      <c r="W25" s="28"/>
      <c r="X25" s="28"/>
      <c r="AF25" s="402"/>
      <c r="AG25" s="402"/>
      <c r="AH25" s="405"/>
      <c r="AI25" s="405"/>
      <c r="AJ25" s="405"/>
      <c r="AK25" s="405"/>
      <c r="AL25" s="405"/>
      <c r="AM25" s="405"/>
      <c r="AN25" s="405"/>
      <c r="AO25" s="405"/>
      <c r="AP25" s="405"/>
      <c r="AQ25" s="405"/>
      <c r="AR25" s="405"/>
      <c r="AS25" s="402"/>
      <c r="AT25" s="438"/>
      <c r="AU25" s="438"/>
      <c r="AV25" s="438"/>
      <c r="AW25" s="438"/>
      <c r="AX25" s="438"/>
      <c r="AY25" s="438"/>
      <c r="AZ25" s="438"/>
      <c r="BA25" s="438"/>
      <c r="BB25" s="438"/>
      <c r="BC25" s="438"/>
      <c r="BD25" s="438"/>
    </row>
    <row r="26" spans="1:56" ht="13.5" thickBot="1" x14ac:dyDescent="0.25">
      <c r="B26" s="468" t="str">
        <f>IF(C9=AD8,AA16,IF(C9=AD9,AA17,IF(C9=AD10,AA18,IF(C9=AD11,AA19,""))))</f>
        <v>For existing occupied projects where no displacement is anticipated, the current tenant mix must comply with the targeting commitments made in the application.  If it does not comply, the application's targeting commitments must be modified to reflect the current tenant population.</v>
      </c>
      <c r="C26" s="468"/>
      <c r="D26" s="468"/>
      <c r="E26" s="468"/>
      <c r="F26" s="468"/>
      <c r="G26" s="468"/>
      <c r="H26" s="468"/>
      <c r="I26" s="28"/>
      <c r="K26" s="122" t="s">
        <v>23</v>
      </c>
      <c r="L26" s="353" t="s">
        <v>50</v>
      </c>
      <c r="M26" s="353"/>
      <c r="N26" s="353"/>
      <c r="O26" s="353"/>
      <c r="P26" s="353"/>
      <c r="Q26" s="353"/>
      <c r="R26" s="353"/>
      <c r="S26" s="353"/>
      <c r="T26" s="28"/>
      <c r="U26" s="28"/>
      <c r="V26" s="28"/>
      <c r="W26" s="28"/>
      <c r="X26" s="28"/>
      <c r="AA26" s="24"/>
      <c r="AE26" s="37"/>
      <c r="AF26" s="400" t="s">
        <v>23</v>
      </c>
      <c r="AG26" s="400" t="s">
        <v>3689</v>
      </c>
      <c r="AH26" s="412" t="s">
        <v>51</v>
      </c>
      <c r="AI26" s="412"/>
      <c r="AJ26" s="412"/>
      <c r="AK26" s="412"/>
      <c r="AL26" s="412"/>
      <c r="AM26" s="412"/>
      <c r="AN26" s="412"/>
      <c r="AO26" s="412"/>
      <c r="AP26" s="412"/>
      <c r="AQ26" s="412"/>
      <c r="AR26" s="412"/>
      <c r="AS26" s="400" t="s">
        <v>3689</v>
      </c>
      <c r="AT26" s="426" t="s">
        <v>3815</v>
      </c>
      <c r="AU26" s="426"/>
      <c r="AV26" s="426"/>
      <c r="AW26" s="426"/>
      <c r="AX26" s="426"/>
      <c r="AY26" s="426"/>
      <c r="AZ26" s="426"/>
      <c r="BA26" s="426"/>
      <c r="BB26" s="426"/>
      <c r="BC26" s="426"/>
      <c r="BD26" s="426"/>
    </row>
    <row r="27" spans="1:56" ht="13.5" thickBot="1" x14ac:dyDescent="0.25">
      <c r="B27" s="468"/>
      <c r="C27" s="468"/>
      <c r="D27" s="468"/>
      <c r="E27" s="468"/>
      <c r="F27" s="468"/>
      <c r="G27" s="468"/>
      <c r="H27" s="468"/>
      <c r="I27" s="28"/>
      <c r="K27" s="122" t="s">
        <v>25</v>
      </c>
      <c r="L27" s="336" t="s">
        <v>3754</v>
      </c>
      <c r="M27" s="336"/>
      <c r="N27" s="336"/>
      <c r="O27" s="336"/>
      <c r="P27" s="336"/>
      <c r="Q27" s="336"/>
      <c r="R27" s="336"/>
      <c r="S27" s="336"/>
      <c r="T27" s="28"/>
      <c r="U27" s="28"/>
      <c r="V27" s="28"/>
      <c r="W27" s="28"/>
      <c r="X27" s="28"/>
      <c r="AA27" s="24"/>
      <c r="AC27" s="10" t="str">
        <f>RIGHT(LEFT(C13,3),1)</f>
        <v/>
      </c>
      <c r="AE27" s="37"/>
      <c r="AF27" s="402"/>
      <c r="AG27" s="402"/>
      <c r="AH27" s="413"/>
      <c r="AI27" s="413"/>
      <c r="AJ27" s="413"/>
      <c r="AK27" s="413"/>
      <c r="AL27" s="413"/>
      <c r="AM27" s="413"/>
      <c r="AN27" s="413"/>
      <c r="AO27" s="413"/>
      <c r="AP27" s="413"/>
      <c r="AQ27" s="413"/>
      <c r="AR27" s="413"/>
      <c r="AS27" s="402"/>
      <c r="AT27" s="427"/>
      <c r="AU27" s="427"/>
      <c r="AV27" s="427"/>
      <c r="AW27" s="427"/>
      <c r="AX27" s="427"/>
      <c r="AY27" s="427"/>
      <c r="AZ27" s="427"/>
      <c r="BA27" s="427"/>
      <c r="BB27" s="427"/>
      <c r="BC27" s="427"/>
      <c r="BD27" s="427"/>
    </row>
    <row r="28" spans="1:56" s="21" customFormat="1" ht="13.5" customHeight="1" thickBot="1" x14ac:dyDescent="0.25">
      <c r="A28" s="124"/>
      <c r="B28" s="468"/>
      <c r="C28" s="468"/>
      <c r="D28" s="468"/>
      <c r="E28" s="468"/>
      <c r="F28" s="468"/>
      <c r="G28" s="468"/>
      <c r="H28" s="468"/>
      <c r="I28" s="28"/>
      <c r="K28" s="122" t="s">
        <v>26</v>
      </c>
      <c r="L28" s="336" t="s">
        <v>40</v>
      </c>
      <c r="M28" s="336"/>
      <c r="N28" s="336"/>
      <c r="O28" s="336"/>
      <c r="P28" s="336"/>
      <c r="Q28" s="336"/>
      <c r="R28" s="336"/>
      <c r="S28" s="336"/>
      <c r="T28" s="28"/>
      <c r="U28" s="28"/>
      <c r="V28" s="28"/>
      <c r="W28" s="28"/>
      <c r="X28" s="28"/>
      <c r="Z28" s="124"/>
      <c r="AA28" s="125"/>
      <c r="AB28" s="124"/>
      <c r="AC28" s="124">
        <f>IF(OR(RIGHT(LEFT(C13,3),1)="A",RIGHT(LEFT(C13,3),1)="B"),1,0)</f>
        <v>0</v>
      </c>
      <c r="AE28" s="126"/>
      <c r="AF28" s="101"/>
      <c r="AG28" s="101" t="s">
        <v>3724</v>
      </c>
      <c r="AH28" s="445" t="s">
        <v>3725</v>
      </c>
      <c r="AI28" s="446"/>
      <c r="AJ28" s="446"/>
      <c r="AK28" s="446"/>
      <c r="AL28" s="446"/>
      <c r="AM28" s="446"/>
      <c r="AN28" s="446"/>
      <c r="AO28" s="446"/>
      <c r="AP28" s="446"/>
      <c r="AQ28" s="446"/>
      <c r="AR28" s="447"/>
      <c r="AS28" s="101"/>
      <c r="AT28" s="319" t="s">
        <v>3686</v>
      </c>
      <c r="AU28" s="320"/>
      <c r="AV28" s="320"/>
      <c r="AW28" s="320"/>
      <c r="AX28" s="320"/>
      <c r="AY28" s="320"/>
      <c r="AZ28" s="320"/>
      <c r="BA28" s="320"/>
      <c r="BB28" s="320"/>
      <c r="BC28" s="320"/>
      <c r="BD28" s="321"/>
    </row>
    <row r="29" spans="1:56" s="21" customFormat="1" ht="13.5" customHeight="1" thickBot="1" x14ac:dyDescent="0.25">
      <c r="A29" s="124"/>
      <c r="B29" s="100"/>
      <c r="C29" s="100"/>
      <c r="D29" s="100"/>
      <c r="E29" s="100"/>
      <c r="F29" s="100"/>
      <c r="G29" s="100"/>
      <c r="H29" s="100"/>
      <c r="I29" s="28"/>
      <c r="K29" s="362" t="s">
        <v>27</v>
      </c>
      <c r="L29" s="491" t="s">
        <v>53</v>
      </c>
      <c r="M29" s="491"/>
      <c r="N29" s="491"/>
      <c r="O29" s="491"/>
      <c r="P29" s="491"/>
      <c r="Q29" s="491"/>
      <c r="R29" s="491"/>
      <c r="S29" s="491"/>
      <c r="T29" s="28"/>
      <c r="U29" s="28"/>
      <c r="V29" s="28"/>
      <c r="W29" s="28"/>
      <c r="X29" s="28"/>
      <c r="Z29" s="124"/>
      <c r="AA29" s="124"/>
      <c r="AB29" s="124"/>
      <c r="AC29" s="124"/>
      <c r="AF29" s="27"/>
      <c r="AG29" s="101" t="s">
        <v>3726</v>
      </c>
      <c r="AH29" s="414" t="s">
        <v>3727</v>
      </c>
      <c r="AI29" s="415"/>
      <c r="AJ29" s="415"/>
      <c r="AK29" s="415"/>
      <c r="AL29" s="415"/>
      <c r="AM29" s="415"/>
      <c r="AN29" s="415"/>
      <c r="AO29" s="415"/>
      <c r="AP29" s="415"/>
      <c r="AQ29" s="415"/>
      <c r="AR29" s="416"/>
      <c r="AS29" s="101"/>
      <c r="AT29" s="319" t="s">
        <v>3686</v>
      </c>
      <c r="AU29" s="320"/>
      <c r="AV29" s="320"/>
      <c r="AW29" s="320"/>
      <c r="AX29" s="320"/>
      <c r="AY29" s="320"/>
      <c r="AZ29" s="320"/>
      <c r="BA29" s="320"/>
      <c r="BB29" s="320"/>
      <c r="BC29" s="320"/>
      <c r="BD29" s="321"/>
    </row>
    <row r="30" spans="1:56" ht="12.75" customHeight="1" thickBot="1" x14ac:dyDescent="0.25">
      <c r="B30" s="328"/>
      <c r="C30" s="328"/>
      <c r="D30" s="328"/>
      <c r="E30" s="328"/>
      <c r="F30" s="328"/>
      <c r="G30" s="328"/>
      <c r="H30" s="328"/>
      <c r="I30" s="28"/>
      <c r="K30" s="362"/>
      <c r="L30" s="491"/>
      <c r="M30" s="491"/>
      <c r="N30" s="491"/>
      <c r="O30" s="491"/>
      <c r="P30" s="491"/>
      <c r="Q30" s="491"/>
      <c r="R30" s="491"/>
      <c r="S30" s="491"/>
      <c r="T30" s="28"/>
      <c r="U30" s="28"/>
      <c r="V30" s="28"/>
      <c r="W30" s="28"/>
      <c r="X30" s="28"/>
      <c r="AF30" s="42" t="s">
        <v>25</v>
      </c>
      <c r="AG30" s="42" t="s">
        <v>0</v>
      </c>
      <c r="AH30" s="429" t="s">
        <v>50</v>
      </c>
      <c r="AI30" s="429"/>
      <c r="AJ30" s="429"/>
      <c r="AK30" s="429"/>
      <c r="AL30" s="429"/>
      <c r="AM30" s="429"/>
      <c r="AN30" s="429"/>
      <c r="AO30" s="429"/>
      <c r="AP30" s="429"/>
      <c r="AQ30" s="429"/>
      <c r="AR30" s="429"/>
      <c r="AS30" s="42" t="s">
        <v>3743</v>
      </c>
      <c r="AT30" s="428" t="s">
        <v>50</v>
      </c>
      <c r="AU30" s="428"/>
      <c r="AV30" s="428"/>
      <c r="AW30" s="428"/>
      <c r="AX30" s="428"/>
      <c r="AY30" s="428"/>
      <c r="AZ30" s="428"/>
      <c r="BA30" s="428"/>
      <c r="BB30" s="428"/>
      <c r="BC30" s="428"/>
      <c r="BD30" s="428"/>
    </row>
    <row r="31" spans="1:56" ht="13.5" thickBot="1" x14ac:dyDescent="0.25">
      <c r="A31" s="18"/>
      <c r="B31" s="128" t="s">
        <v>9</v>
      </c>
      <c r="C31" s="469" t="s">
        <v>3820</v>
      </c>
      <c r="D31" s="469"/>
      <c r="E31" s="470"/>
      <c r="F31" s="473" t="s">
        <v>3697</v>
      </c>
      <c r="G31" s="474"/>
      <c r="H31" s="475"/>
      <c r="I31" s="28"/>
      <c r="K31" s="362"/>
      <c r="L31" s="491"/>
      <c r="M31" s="491"/>
      <c r="N31" s="491"/>
      <c r="O31" s="491"/>
      <c r="P31" s="491"/>
      <c r="Q31" s="491"/>
      <c r="R31" s="491"/>
      <c r="S31" s="491"/>
      <c r="T31" s="28"/>
      <c r="U31" s="28"/>
      <c r="V31" s="28"/>
      <c r="W31" s="28"/>
      <c r="X31" s="28"/>
      <c r="AF31" s="77" t="s">
        <v>26</v>
      </c>
      <c r="AG31" s="77" t="s">
        <v>47</v>
      </c>
      <c r="AH31" s="409" t="s">
        <v>3754</v>
      </c>
      <c r="AI31" s="410"/>
      <c r="AJ31" s="410"/>
      <c r="AK31" s="410"/>
      <c r="AL31" s="410"/>
      <c r="AM31" s="410"/>
      <c r="AN31" s="410"/>
      <c r="AO31" s="410"/>
      <c r="AP31" s="410"/>
      <c r="AQ31" s="410"/>
      <c r="AR31" s="411"/>
      <c r="AS31" s="77" t="s">
        <v>47</v>
      </c>
      <c r="AT31" s="322" t="s">
        <v>52</v>
      </c>
      <c r="AU31" s="323"/>
      <c r="AV31" s="323"/>
      <c r="AW31" s="323"/>
      <c r="AX31" s="323"/>
      <c r="AY31" s="323"/>
      <c r="AZ31" s="323"/>
      <c r="BA31" s="323"/>
      <c r="BB31" s="323"/>
      <c r="BC31" s="323"/>
      <c r="BD31" s="324"/>
    </row>
    <row r="32" spans="1:56" ht="13.5" customHeight="1" thickBot="1" x14ac:dyDescent="0.25">
      <c r="A32" s="18"/>
      <c r="B32" s="347"/>
      <c r="C32" s="129" t="s">
        <v>12</v>
      </c>
      <c r="D32" s="130" t="s">
        <v>3685</v>
      </c>
      <c r="E32" s="131" t="s">
        <v>13</v>
      </c>
      <c r="F32" s="480" t="s">
        <v>3694</v>
      </c>
      <c r="G32" s="481"/>
      <c r="H32" s="482"/>
      <c r="I32" s="38"/>
      <c r="K32" s="367" t="s">
        <v>3</v>
      </c>
      <c r="L32" s="336" t="str">
        <f>IF($C$9=$AD$11,AT34,IF(OR($C$9=$AD$9,$C$9=$AD$10,C$9=$AD$8),AH34,""))</f>
        <v>If the unit is occupied by a special needs resident, use the codes below to denote the special need population.</v>
      </c>
      <c r="M32" s="336"/>
      <c r="N32" s="336"/>
      <c r="O32" s="336"/>
      <c r="P32" s="336"/>
      <c r="Q32" s="336"/>
      <c r="R32" s="336"/>
      <c r="S32" s="336"/>
      <c r="T32" s="28"/>
      <c r="U32" s="28"/>
      <c r="V32" s="28"/>
      <c r="W32" s="28"/>
      <c r="X32" s="28"/>
      <c r="AF32" s="44" t="s">
        <v>27</v>
      </c>
      <c r="AG32" s="45" t="s">
        <v>1</v>
      </c>
      <c r="AH32" s="325" t="s">
        <v>40</v>
      </c>
      <c r="AI32" s="326"/>
      <c r="AJ32" s="326"/>
      <c r="AK32" s="326"/>
      <c r="AL32" s="326"/>
      <c r="AM32" s="326"/>
      <c r="AN32" s="326"/>
      <c r="AO32" s="326"/>
      <c r="AP32" s="326"/>
      <c r="AQ32" s="326"/>
      <c r="AR32" s="327"/>
      <c r="AS32" s="45" t="s">
        <v>1</v>
      </c>
      <c r="AT32" s="344" t="s">
        <v>40</v>
      </c>
      <c r="AU32" s="345"/>
      <c r="AV32" s="345"/>
      <c r="AW32" s="345"/>
      <c r="AX32" s="345"/>
      <c r="AY32" s="345"/>
      <c r="AZ32" s="345"/>
      <c r="BA32" s="345"/>
      <c r="BB32" s="345"/>
      <c r="BC32" s="345"/>
      <c r="BD32" s="346"/>
    </row>
    <row r="33" spans="1:56" ht="12.75" customHeight="1" thickBot="1" x14ac:dyDescent="0.25">
      <c r="A33" s="18"/>
      <c r="B33" s="347"/>
      <c r="C33" s="132" t="s">
        <v>3747</v>
      </c>
      <c r="D33" s="154"/>
      <c r="E33" s="133">
        <f ca="1">COUNTIFS($J$63:$J$340,"=&lt;30", $D$63:$D$340,"&lt;&gt;Vacant")</f>
        <v>0</v>
      </c>
      <c r="F33" s="483">
        <f ca="1">SUM(M63:M340)*12</f>
        <v>0</v>
      </c>
      <c r="G33" s="484"/>
      <c r="H33" s="485"/>
      <c r="I33" s="39"/>
      <c r="K33" s="368"/>
      <c r="L33" s="353" t="str">
        <f>IF($C$9=$AD$11,"",IF(OR($C$9=$AD$9,$C$9=$AD$10),AH36,""))</f>
        <v/>
      </c>
      <c r="M33" s="353"/>
      <c r="N33" s="353"/>
      <c r="O33" s="353" t="str">
        <f>IF($C$9=$AD$11,"",IF((OR($C$9=$AD$9,$C$9=$AD$10)),AN35,""))</f>
        <v/>
      </c>
      <c r="P33" s="353"/>
      <c r="Q33" s="353"/>
      <c r="R33" s="353"/>
      <c r="S33" s="353"/>
      <c r="T33" s="28"/>
      <c r="U33" s="28"/>
      <c r="V33" s="28"/>
      <c r="W33" s="28"/>
      <c r="X33" s="28"/>
      <c r="AF33" s="44" t="s">
        <v>3</v>
      </c>
      <c r="AG33" s="77" t="s">
        <v>3751</v>
      </c>
      <c r="AH33" s="448" t="s">
        <v>53</v>
      </c>
      <c r="AI33" s="449"/>
      <c r="AJ33" s="449"/>
      <c r="AK33" s="449"/>
      <c r="AL33" s="449"/>
      <c r="AM33" s="449"/>
      <c r="AN33" s="449"/>
      <c r="AO33" s="449"/>
      <c r="AP33" s="449"/>
      <c r="AQ33" s="449"/>
      <c r="AR33" s="450"/>
      <c r="AS33" s="77" t="s">
        <v>3728</v>
      </c>
      <c r="AT33" s="448" t="s">
        <v>53</v>
      </c>
      <c r="AU33" s="449"/>
      <c r="AV33" s="449"/>
      <c r="AW33" s="449"/>
      <c r="AX33" s="449"/>
      <c r="AY33" s="449"/>
      <c r="AZ33" s="449"/>
      <c r="BA33" s="449"/>
      <c r="BB33" s="449"/>
      <c r="BC33" s="449"/>
      <c r="BD33" s="450"/>
    </row>
    <row r="34" spans="1:56" ht="12.75" customHeight="1" thickBot="1" x14ac:dyDescent="0.25">
      <c r="A34" s="18"/>
      <c r="B34" s="348"/>
      <c r="C34" s="132" t="s">
        <v>3746</v>
      </c>
      <c r="D34" s="154"/>
      <c r="E34" s="133">
        <f ca="1">COUNTIFS($J$63:$J$340,"=&lt;50", $D$63:$D$340,"&lt;&gt;Vacant")</f>
        <v>0</v>
      </c>
      <c r="F34" s="455" t="s">
        <v>3695</v>
      </c>
      <c r="G34" s="455"/>
      <c r="H34" s="455"/>
      <c r="I34" s="40"/>
      <c r="J34" s="187"/>
      <c r="K34" s="368"/>
      <c r="L34" s="353" t="str">
        <f>IF($C$9=$AD$11,"",IF((OR($C$9=$AD$9,$C$9=$AD$10)),AH35,""))</f>
        <v/>
      </c>
      <c r="M34" s="353"/>
      <c r="N34" s="353"/>
      <c r="O34" s="353" t="str">
        <f>IF($C$9=$AD$11,"",IF((OR($C$9=$AD$9,$C$9=$AD$10)),AN36,""))</f>
        <v/>
      </c>
      <c r="P34" s="353"/>
      <c r="Q34" s="353"/>
      <c r="R34" s="353"/>
      <c r="S34" s="353"/>
      <c r="T34" s="28"/>
      <c r="U34" s="28"/>
      <c r="V34" s="28"/>
      <c r="W34" s="28"/>
      <c r="X34" s="28"/>
      <c r="AF34" s="79" t="s">
        <v>4</v>
      </c>
      <c r="AG34" s="79" t="s">
        <v>55</v>
      </c>
      <c r="AH34" s="354" t="s">
        <v>3677</v>
      </c>
      <c r="AI34" s="355"/>
      <c r="AJ34" s="355"/>
      <c r="AK34" s="355"/>
      <c r="AL34" s="355"/>
      <c r="AM34" s="355"/>
      <c r="AN34" s="355"/>
      <c r="AO34" s="355"/>
      <c r="AP34" s="355"/>
      <c r="AQ34" s="355"/>
      <c r="AR34" s="356"/>
      <c r="AS34" s="79"/>
      <c r="AT34" s="351" t="s">
        <v>3691</v>
      </c>
      <c r="AU34" s="352"/>
      <c r="AV34" s="352"/>
      <c r="AW34" s="352"/>
      <c r="AX34" s="352"/>
      <c r="AY34" s="352"/>
      <c r="AZ34" s="352"/>
      <c r="BA34" s="352"/>
      <c r="BB34" s="88"/>
      <c r="BC34" s="88"/>
      <c r="BD34" s="89"/>
    </row>
    <row r="35" spans="1:56" ht="13.5" customHeight="1" thickBot="1" x14ac:dyDescent="0.25">
      <c r="A35" s="18"/>
      <c r="B35" s="134" t="s">
        <v>29</v>
      </c>
      <c r="C35" s="132" t="s">
        <v>20</v>
      </c>
      <c r="D35" s="154"/>
      <c r="E35" s="133">
        <f ca="1">COUNTIFS($J$63:$J$340,"=&lt;60", $D$63:$D$340,"&lt;&gt;Vacant")</f>
        <v>0</v>
      </c>
      <c r="F35" s="471" t="e">
        <f>SUM(#REF!)*12</f>
        <v>#REF!</v>
      </c>
      <c r="G35" s="471"/>
      <c r="H35" s="471"/>
      <c r="I35" s="41"/>
      <c r="J35" s="187"/>
      <c r="K35" s="369"/>
      <c r="L35" s="353" t="str">
        <f>IF($C$9=$AD$11,"",IF((OR($C$9=$AD$9,$C$9=$AD$10)),AH37,""))</f>
        <v/>
      </c>
      <c r="M35" s="353"/>
      <c r="N35" s="353"/>
      <c r="O35" s="492"/>
      <c r="P35" s="493"/>
      <c r="Q35" s="493"/>
      <c r="R35" s="493"/>
      <c r="S35" s="494"/>
      <c r="T35" s="28"/>
      <c r="U35" s="28"/>
      <c r="V35" s="28"/>
      <c r="W35" s="28"/>
      <c r="X35" s="28"/>
      <c r="AA35" s="71"/>
      <c r="AF35" s="80"/>
      <c r="AG35" s="80"/>
      <c r="AH35" s="82" t="s">
        <v>43</v>
      </c>
      <c r="AI35" s="83"/>
      <c r="AJ35" s="83"/>
      <c r="AK35" s="83"/>
      <c r="AL35" s="83"/>
      <c r="AM35" s="84"/>
      <c r="AN35" s="90" t="s">
        <v>46</v>
      </c>
      <c r="AO35" s="91"/>
      <c r="AP35" s="91"/>
      <c r="AQ35" s="91"/>
      <c r="AR35" s="92"/>
      <c r="AS35" s="80"/>
      <c r="AT35" s="82"/>
      <c r="AU35" s="83"/>
      <c r="AV35" s="83"/>
      <c r="AW35" s="83"/>
      <c r="AX35" s="83"/>
      <c r="AY35" s="84"/>
      <c r="AZ35" s="90"/>
      <c r="BA35" s="91"/>
      <c r="BB35" s="91"/>
      <c r="BC35" s="91"/>
      <c r="BD35" s="92"/>
    </row>
    <row r="36" spans="1:56" ht="12.75" customHeight="1" thickBot="1" x14ac:dyDescent="0.25">
      <c r="A36" s="18"/>
      <c r="B36" s="157"/>
      <c r="C36" s="132" t="s">
        <v>8</v>
      </c>
      <c r="D36" s="154"/>
      <c r="E36" s="133">
        <f ca="1">COUNTIFS($J$63:$J$340,"=&lt;80", $D$63:$D$340,"&lt;&gt;Vacant")</f>
        <v>0</v>
      </c>
      <c r="F36" s="455" t="s">
        <v>3696</v>
      </c>
      <c r="G36" s="455"/>
      <c r="H36" s="455"/>
      <c r="I36" s="40"/>
      <c r="J36" s="187"/>
      <c r="K36" s="127" t="s">
        <v>4</v>
      </c>
      <c r="L36" s="336" t="str">
        <f>IF($C$9=$AD$11,AT38,IF(OR($C$9=$AD$9,$C$9=$AD$10,C$9=$AD$8),AH38,""))</f>
        <v>If the resident qualified as Homeless at move-in, enter Y.</v>
      </c>
      <c r="M36" s="336"/>
      <c r="N36" s="336"/>
      <c r="O36" s="336"/>
      <c r="P36" s="336"/>
      <c r="Q36" s="336"/>
      <c r="R36" s="336"/>
      <c r="S36" s="336"/>
      <c r="T36" s="28"/>
      <c r="U36" s="28"/>
      <c r="V36" s="28"/>
      <c r="W36" s="28"/>
      <c r="X36" s="28"/>
      <c r="Z36" s="10" t="s">
        <v>3673</v>
      </c>
      <c r="AA36" s="71" t="e">
        <f>VLOOKUP(B36, States, 3, FALSE)</f>
        <v>#N/A</v>
      </c>
      <c r="AF36" s="49"/>
      <c r="AG36" s="80"/>
      <c r="AH36" s="85" t="s">
        <v>44</v>
      </c>
      <c r="AI36" s="83"/>
      <c r="AJ36" s="83"/>
      <c r="AK36" s="83"/>
      <c r="AL36" s="83"/>
      <c r="AM36" s="84"/>
      <c r="AN36" s="85" t="s">
        <v>45</v>
      </c>
      <c r="AO36" s="86"/>
      <c r="AP36" s="86"/>
      <c r="AQ36" s="86"/>
      <c r="AR36" s="87"/>
      <c r="AS36" s="80"/>
      <c r="AT36" s="82"/>
      <c r="AU36" s="83"/>
      <c r="AV36" s="83"/>
      <c r="AW36" s="83"/>
      <c r="AX36" s="83"/>
      <c r="AY36" s="84"/>
      <c r="AZ36" s="85"/>
      <c r="BA36" s="86"/>
      <c r="BB36" s="86"/>
      <c r="BC36" s="86"/>
      <c r="BD36" s="87"/>
    </row>
    <row r="37" spans="1:56" ht="13.5" customHeight="1" thickBot="1" x14ac:dyDescent="0.25">
      <c r="A37" s="18"/>
      <c r="B37" s="134" t="s">
        <v>165</v>
      </c>
      <c r="C37" s="135" t="s">
        <v>30</v>
      </c>
      <c r="D37" s="136">
        <f>SUM(D33:D36)</f>
        <v>0</v>
      </c>
      <c r="E37" s="137">
        <f ca="1">SUM(E33:E36)</f>
        <v>0</v>
      </c>
      <c r="F37" s="471" t="e">
        <f ca="1">F33-F35</f>
        <v>#REF!</v>
      </c>
      <c r="G37" s="471"/>
      <c r="H37" s="471"/>
      <c r="I37" s="41"/>
      <c r="J37" s="187"/>
      <c r="K37" s="189"/>
      <c r="L37" s="366"/>
      <c r="M37" s="366"/>
      <c r="N37" s="366"/>
      <c r="O37" s="366"/>
      <c r="P37" s="366"/>
      <c r="Q37" s="366"/>
      <c r="R37" s="366"/>
      <c r="S37" s="366"/>
      <c r="T37" s="28"/>
      <c r="U37" s="28"/>
      <c r="V37" s="28"/>
      <c r="W37" s="28"/>
      <c r="X37" s="28"/>
      <c r="Z37" s="10" t="s">
        <v>3674</v>
      </c>
      <c r="AA37" s="71" t="e">
        <f>IF(AA36 &lt;&gt; "", COUNTIF(States!G:G, AA36),"")</f>
        <v>#N/A</v>
      </c>
      <c r="AF37" s="50"/>
      <c r="AG37" s="81"/>
      <c r="AH37" s="85" t="s">
        <v>3683</v>
      </c>
      <c r="AI37" s="83"/>
      <c r="AJ37" s="83"/>
      <c r="AK37" s="83"/>
      <c r="AL37" s="83"/>
      <c r="AM37" s="84"/>
      <c r="AN37" s="82"/>
      <c r="AO37" s="83"/>
      <c r="AP37" s="83"/>
      <c r="AQ37" s="83"/>
      <c r="AR37" s="84"/>
      <c r="AS37" s="81"/>
      <c r="AT37" s="82"/>
      <c r="AU37" s="83"/>
      <c r="AV37" s="83"/>
      <c r="AW37" s="83"/>
      <c r="AX37" s="83"/>
      <c r="AY37" s="84"/>
      <c r="AZ37" s="82"/>
      <c r="BA37" s="83"/>
      <c r="BB37" s="83"/>
      <c r="BC37" s="83"/>
      <c r="BD37" s="84"/>
    </row>
    <row r="38" spans="1:56" ht="13.5" customHeight="1" thickBot="1" x14ac:dyDescent="0.25">
      <c r="A38" s="18"/>
      <c r="B38" s="156"/>
      <c r="C38" s="132" t="s">
        <v>31</v>
      </c>
      <c r="D38" s="155"/>
      <c r="E38" s="133">
        <f ca="1">COUNTIFS($J$63:$J$340,"=&gt;80", $D$63:$D$340,"&lt;&gt;Vacant")</f>
        <v>0</v>
      </c>
      <c r="F38" s="455" t="s">
        <v>3693</v>
      </c>
      <c r="G38" s="455"/>
      <c r="H38" s="455"/>
      <c r="I38" s="40"/>
      <c r="J38" s="187"/>
      <c r="K38" s="486" t="s">
        <v>3848</v>
      </c>
      <c r="L38" s="249"/>
      <c r="M38" s="249"/>
      <c r="N38" s="249"/>
      <c r="O38" s="249"/>
      <c r="P38" s="249"/>
      <c r="Q38" s="250"/>
      <c r="T38" s="22"/>
      <c r="U38" s="22"/>
      <c r="V38" s="22"/>
      <c r="W38" s="22"/>
      <c r="X38" s="28"/>
      <c r="Z38" s="10" t="s">
        <v>3675</v>
      </c>
      <c r="AA38" s="71" t="e">
        <f>IF(AA36 &lt;&gt;"", MATCH(AA36, States!G:G,0), "")</f>
        <v>#N/A</v>
      </c>
      <c r="AF38" s="52" t="s">
        <v>34</v>
      </c>
      <c r="AG38" s="53" t="s">
        <v>42</v>
      </c>
      <c r="AH38" s="452" t="s">
        <v>3676</v>
      </c>
      <c r="AI38" s="453"/>
      <c r="AJ38" s="453"/>
      <c r="AK38" s="453"/>
      <c r="AL38" s="453"/>
      <c r="AM38" s="453"/>
      <c r="AN38" s="453"/>
      <c r="AO38" s="453"/>
      <c r="AP38" s="453"/>
      <c r="AQ38" s="453"/>
      <c r="AR38" s="454"/>
      <c r="AS38" s="53"/>
      <c r="AT38" s="351" t="s">
        <v>3691</v>
      </c>
      <c r="AU38" s="352"/>
      <c r="AV38" s="352"/>
      <c r="AW38" s="352"/>
      <c r="AX38" s="352"/>
      <c r="AY38" s="352"/>
      <c r="AZ38" s="352"/>
      <c r="BA38" s="352"/>
      <c r="BB38" s="352"/>
      <c r="BC38" s="352"/>
      <c r="BD38" s="451"/>
    </row>
    <row r="39" spans="1:56" ht="13.5" customHeight="1" thickBot="1" x14ac:dyDescent="0.25">
      <c r="A39" s="18"/>
      <c r="B39" s="128" t="s">
        <v>3735</v>
      </c>
      <c r="C39" s="138" t="s">
        <v>33</v>
      </c>
      <c r="D39" s="139">
        <f>SUM(D37:D38)</f>
        <v>0</v>
      </c>
      <c r="E39" s="140">
        <f ca="1">SUM(E37:E38)</f>
        <v>0</v>
      </c>
      <c r="F39" s="472">
        <f ca="1">IF(F41=0,0,F41/(E39+F41))</f>
        <v>0</v>
      </c>
      <c r="G39" s="472"/>
      <c r="H39" s="472"/>
      <c r="I39" s="41"/>
      <c r="J39" s="187"/>
      <c r="K39" s="487"/>
      <c r="L39" s="456" t="s">
        <v>3844</v>
      </c>
      <c r="M39" s="456"/>
      <c r="N39" s="6"/>
      <c r="O39" s="456" t="s">
        <v>3845</v>
      </c>
      <c r="P39" s="456"/>
      <c r="Q39" s="251"/>
      <c r="T39" s="28"/>
      <c r="U39" s="28"/>
      <c r="V39" s="28"/>
      <c r="W39" s="28"/>
      <c r="X39" s="28"/>
      <c r="Z39" s="10" t="s">
        <v>167</v>
      </c>
      <c r="AA39" s="71" t="e">
        <f>IF(AA36 &lt;&gt; "", "States!H"&amp;AA38&amp;":H" &amp; (AA38+AA37-1),"")</f>
        <v>#N/A</v>
      </c>
      <c r="AF39" s="52" t="s">
        <v>35</v>
      </c>
      <c r="AG39" s="53" t="s">
        <v>3702</v>
      </c>
      <c r="AH39" s="452" t="s">
        <v>3684</v>
      </c>
      <c r="AI39" s="453"/>
      <c r="AJ39" s="453"/>
      <c r="AK39" s="453"/>
      <c r="AL39" s="453"/>
      <c r="AM39" s="453"/>
      <c r="AN39" s="453"/>
      <c r="AO39" s="453"/>
      <c r="AP39" s="453"/>
      <c r="AQ39" s="453"/>
      <c r="AR39" s="454"/>
      <c r="AS39" s="53"/>
      <c r="AT39" s="351" t="s">
        <v>3691</v>
      </c>
      <c r="AU39" s="352"/>
      <c r="AV39" s="352"/>
      <c r="AW39" s="352"/>
      <c r="AX39" s="352"/>
      <c r="AY39" s="352"/>
      <c r="AZ39" s="352"/>
      <c r="BA39" s="352"/>
      <c r="BB39" s="352"/>
      <c r="BC39" s="352"/>
      <c r="BD39" s="451"/>
    </row>
    <row r="40" spans="1:56" ht="12.75" customHeight="1" thickBot="1" x14ac:dyDescent="0.25">
      <c r="A40" s="18"/>
      <c r="B40" s="134" t="s">
        <v>3736</v>
      </c>
      <c r="C40" s="141" t="s">
        <v>3701</v>
      </c>
      <c r="D40" s="142"/>
      <c r="E40" s="143"/>
      <c r="F40" s="455" t="s">
        <v>32</v>
      </c>
      <c r="G40" s="455"/>
      <c r="H40" s="455"/>
      <c r="I40" s="188"/>
      <c r="J40" s="187"/>
      <c r="K40" s="487"/>
      <c r="L40" s="457"/>
      <c r="M40" s="457"/>
      <c r="N40" s="6"/>
      <c r="O40" s="458"/>
      <c r="P40" s="458"/>
      <c r="Q40" s="251"/>
      <c r="T40" s="22"/>
      <c r="U40" s="22"/>
      <c r="V40" s="22"/>
      <c r="W40" s="22"/>
      <c r="X40" s="28"/>
    </row>
    <row r="41" spans="1:56" ht="13.5" customHeight="1" thickBot="1" x14ac:dyDescent="0.25">
      <c r="A41" s="18"/>
      <c r="B41" s="156"/>
      <c r="C41" s="144" t="str">
        <f>IF(OR($C$9=$AD$9,$C$9=$AD$10),"Disabled","")</f>
        <v/>
      </c>
      <c r="D41" s="158"/>
      <c r="E41" s="133">
        <f ca="1">COUNTIF($Q$63:$Q$340,"=D")</f>
        <v>0</v>
      </c>
      <c r="F41" s="358">
        <f ca="1">COUNTIF($D$63:$D$340,"=Vacant")</f>
        <v>0</v>
      </c>
      <c r="G41" s="358"/>
      <c r="H41" s="358"/>
      <c r="I41" s="188"/>
      <c r="J41" s="187"/>
      <c r="K41" s="487"/>
      <c r="L41" s="6"/>
      <c r="M41" s="6"/>
      <c r="N41" s="6"/>
      <c r="O41" s="6"/>
      <c r="P41" s="6"/>
      <c r="Q41" s="251"/>
      <c r="S41" s="28"/>
      <c r="T41" s="28"/>
      <c r="U41" s="28"/>
      <c r="V41" s="28"/>
      <c r="W41" s="28"/>
      <c r="X41" s="28"/>
    </row>
    <row r="42" spans="1:56" ht="12.75" x14ac:dyDescent="0.2">
      <c r="A42" s="18"/>
      <c r="B42" s="145"/>
      <c r="C42" s="146" t="str">
        <f>IF(OR($C$9=$AD$9,$C$9=$AD$10),"Elderly","")</f>
        <v/>
      </c>
      <c r="D42" s="155"/>
      <c r="E42" s="133">
        <f ca="1">COUNTIF($Q$63:$Q$340,"=E")</f>
        <v>0</v>
      </c>
      <c r="F42" s="147"/>
      <c r="G42" s="117"/>
      <c r="H42" s="148"/>
      <c r="I42" s="28"/>
      <c r="J42" s="12"/>
      <c r="K42" s="487"/>
      <c r="L42" s="456" t="s">
        <v>3846</v>
      </c>
      <c r="M42" s="456"/>
      <c r="N42" s="6"/>
      <c r="O42" s="456" t="s">
        <v>3847</v>
      </c>
      <c r="P42" s="456"/>
      <c r="Q42" s="252"/>
      <c r="R42" s="12"/>
      <c r="S42" s="28"/>
      <c r="T42" s="22"/>
      <c r="U42" s="22"/>
      <c r="V42" s="22"/>
      <c r="W42" s="22"/>
      <c r="X42" s="28"/>
      <c r="AF42" s="5"/>
      <c r="AG42" s="5"/>
      <c r="AH42" s="5"/>
      <c r="AI42" s="5"/>
      <c r="AJ42" s="5"/>
      <c r="AK42" s="5"/>
      <c r="AL42" s="5"/>
      <c r="AM42" s="5"/>
      <c r="AN42" s="5"/>
      <c r="AO42" s="5"/>
      <c r="AP42" s="5"/>
      <c r="AQ42" s="5"/>
      <c r="AR42" s="5"/>
      <c r="AS42" s="5"/>
      <c r="AT42" s="5"/>
      <c r="AU42" s="5"/>
      <c r="AV42" s="5"/>
      <c r="AW42" s="5"/>
      <c r="AX42" s="5"/>
      <c r="AY42" s="5"/>
    </row>
    <row r="43" spans="1:56" ht="12" customHeight="1" x14ac:dyDescent="0.2">
      <c r="A43" s="18"/>
      <c r="B43" s="300" t="s">
        <v>3740</v>
      </c>
      <c r="C43" s="146" t="str">
        <f>IF(OR($C$9=$AD$9, $C$9=$AD$10),"HIV/AIDS","")</f>
        <v/>
      </c>
      <c r="D43" s="155"/>
      <c r="E43" s="133">
        <f ca="1">COUNTIF($Q$63:$Q$340,"=H")</f>
        <v>0</v>
      </c>
      <c r="F43" s="114"/>
      <c r="G43" s="117"/>
      <c r="H43" s="149"/>
      <c r="I43" s="46"/>
      <c r="J43" s="12"/>
      <c r="K43" s="487"/>
      <c r="L43" s="457"/>
      <c r="M43" s="457"/>
      <c r="N43" s="6"/>
      <c r="O43" s="458"/>
      <c r="P43" s="458"/>
      <c r="Q43" s="252"/>
      <c r="R43" s="12"/>
      <c r="S43" s="12"/>
      <c r="T43" s="12"/>
      <c r="U43" s="12"/>
      <c r="V43" s="12"/>
      <c r="W43" s="12"/>
      <c r="X43" s="12"/>
      <c r="AF43" s="5"/>
      <c r="AG43" s="5"/>
      <c r="AH43" s="5"/>
      <c r="AI43" s="5"/>
      <c r="AJ43" s="5"/>
      <c r="AK43" s="5"/>
      <c r="AL43" s="5"/>
      <c r="AM43" s="5"/>
      <c r="AN43" s="5"/>
      <c r="AO43" s="5"/>
      <c r="AP43" s="5"/>
      <c r="AQ43" s="5"/>
      <c r="AR43" s="5"/>
      <c r="AS43" s="5"/>
      <c r="AT43" s="5"/>
      <c r="AU43" s="5"/>
      <c r="AV43" s="5"/>
      <c r="AW43" s="5"/>
      <c r="AX43" s="5"/>
      <c r="AY43" s="5"/>
    </row>
    <row r="44" spans="1:56" ht="12.75" x14ac:dyDescent="0.2">
      <c r="A44" s="18"/>
      <c r="B44" s="300"/>
      <c r="C44" s="146" t="str">
        <f>IF(OR($C$9=$AD$9,$C$9=$AD$10),"Physical Abuse","")</f>
        <v/>
      </c>
      <c r="D44" s="155"/>
      <c r="E44" s="133">
        <f ca="1">COUNTIF($Q$63:$Q$340,"=PA")</f>
        <v>0</v>
      </c>
      <c r="F44" s="114"/>
      <c r="G44" s="117"/>
      <c r="H44" s="149"/>
      <c r="I44" s="46"/>
      <c r="J44" s="12"/>
      <c r="K44" s="488"/>
      <c r="L44" s="253"/>
      <c r="M44" s="253"/>
      <c r="N44" s="253"/>
      <c r="O44" s="253"/>
      <c r="P44" s="253"/>
      <c r="Q44" s="254"/>
      <c r="R44" s="12"/>
      <c r="S44" s="12"/>
      <c r="T44" s="12"/>
      <c r="U44" s="12"/>
      <c r="V44" s="12"/>
      <c r="W44" s="12"/>
      <c r="X44" s="12"/>
      <c r="AF44" s="5"/>
      <c r="AG44" s="5"/>
      <c r="AH44" s="5"/>
      <c r="AI44" s="5"/>
      <c r="AJ44" s="5"/>
      <c r="AK44" s="5"/>
      <c r="AL44" s="5"/>
      <c r="AM44" s="5"/>
      <c r="AN44" s="5"/>
      <c r="AO44" s="5"/>
      <c r="AP44" s="5"/>
      <c r="AQ44" s="5"/>
      <c r="AR44" s="5"/>
      <c r="AS44" s="5"/>
      <c r="AT44" s="5"/>
      <c r="AU44" s="5"/>
      <c r="AV44" s="5"/>
      <c r="AW44" s="5"/>
      <c r="AX44" s="5"/>
      <c r="AY44" s="5"/>
    </row>
    <row r="45" spans="1:56" ht="12" customHeight="1" x14ac:dyDescent="0.2">
      <c r="A45" s="18"/>
      <c r="B45" s="300"/>
      <c r="C45" s="146" t="str">
        <f>IF(OR($C$9=$AD$9,$C$9=$AD$10),"Substance Abuse","")</f>
        <v/>
      </c>
      <c r="D45" s="155"/>
      <c r="E45" s="133">
        <f ca="1">COUNTIF($Q$63:$Q$340,"=SA")</f>
        <v>0</v>
      </c>
      <c r="F45" s="114"/>
      <c r="G45" s="117"/>
      <c r="H45" s="149"/>
      <c r="I45" s="46"/>
      <c r="J45" s="12"/>
      <c r="K45" s="12"/>
      <c r="L45" s="12"/>
      <c r="M45" s="12"/>
      <c r="N45" s="12"/>
      <c r="O45" s="12"/>
      <c r="P45" s="12"/>
      <c r="Q45" s="12"/>
      <c r="R45" s="12"/>
      <c r="S45" s="12"/>
      <c r="T45" s="12"/>
      <c r="U45" s="12"/>
      <c r="V45" s="12"/>
      <c r="W45" s="12"/>
      <c r="X45" s="12"/>
      <c r="AF45" s="5"/>
      <c r="AG45" s="5"/>
      <c r="AH45" s="5"/>
      <c r="AI45" s="5"/>
      <c r="AJ45" s="5"/>
      <c r="AK45" s="5"/>
      <c r="AL45" s="5"/>
      <c r="AM45" s="5"/>
      <c r="AN45" s="5"/>
      <c r="AO45" s="5"/>
      <c r="AP45" s="5"/>
      <c r="AQ45" s="5"/>
      <c r="AR45" s="5"/>
      <c r="AS45" s="5"/>
      <c r="AT45" s="5"/>
      <c r="AU45" s="5"/>
      <c r="AV45" s="5"/>
      <c r="AW45" s="5"/>
      <c r="AX45" s="5"/>
      <c r="AY45" s="5"/>
    </row>
    <row r="46" spans="1:56" ht="13.5" thickBot="1" x14ac:dyDescent="0.25">
      <c r="A46" s="18"/>
      <c r="B46" s="300"/>
      <c r="C46" s="151" t="str">
        <f>IF(OR($C$9=$AD$9, $C$9=$AD$10),"Homeless","")</f>
        <v/>
      </c>
      <c r="D46" s="159"/>
      <c r="E46" s="152">
        <f ca="1">COUNTIF($R$63:$R$340,"=Y")</f>
        <v>0</v>
      </c>
      <c r="F46" s="114"/>
      <c r="G46" s="117"/>
      <c r="H46" s="150"/>
      <c r="I46" s="46"/>
      <c r="J46" s="12"/>
      <c r="K46" s="12"/>
      <c r="L46" s="12"/>
      <c r="M46" s="12"/>
      <c r="N46" s="12"/>
      <c r="O46" s="12"/>
      <c r="P46" s="12"/>
      <c r="Q46" s="12"/>
      <c r="R46" s="12"/>
      <c r="S46" s="12"/>
      <c r="T46" s="12"/>
      <c r="U46" s="12"/>
      <c r="V46" s="12"/>
      <c r="W46" s="12"/>
      <c r="X46" s="12"/>
      <c r="AF46" s="5"/>
      <c r="AG46" s="5"/>
      <c r="AH46" s="5"/>
      <c r="AI46" s="5"/>
      <c r="AJ46" s="5"/>
      <c r="AK46" s="5"/>
      <c r="AL46" s="5"/>
      <c r="AM46" s="5"/>
      <c r="AN46" s="5"/>
      <c r="AO46" s="5"/>
      <c r="AP46" s="5"/>
      <c r="AQ46" s="5"/>
      <c r="AR46" s="5"/>
      <c r="AS46" s="5"/>
      <c r="AT46" s="5"/>
      <c r="AU46" s="5"/>
      <c r="AV46" s="5"/>
      <c r="AW46" s="5"/>
      <c r="AX46" s="5"/>
      <c r="AY46" s="5"/>
    </row>
    <row r="47" spans="1:56" ht="12.75" x14ac:dyDescent="0.2">
      <c r="A47" s="18"/>
      <c r="B47" s="4"/>
      <c r="C47" s="117"/>
      <c r="D47" s="117"/>
      <c r="E47" s="117"/>
      <c r="F47" s="117"/>
      <c r="G47" s="117"/>
      <c r="H47" s="149"/>
      <c r="I47" s="46"/>
      <c r="J47" s="12"/>
      <c r="K47" s="12"/>
      <c r="L47" s="12"/>
      <c r="M47" s="12"/>
      <c r="N47" s="12"/>
      <c r="O47" s="12"/>
      <c r="P47" s="12"/>
      <c r="U47" s="12"/>
      <c r="V47" s="12"/>
      <c r="W47" s="12"/>
      <c r="X47" s="12"/>
      <c r="AF47" s="5"/>
      <c r="AG47" s="5"/>
      <c r="AH47" s="5"/>
      <c r="AI47" s="5"/>
      <c r="AJ47" s="5"/>
      <c r="AK47" s="5"/>
      <c r="AL47" s="5"/>
      <c r="AM47" s="5"/>
      <c r="AN47" s="5"/>
      <c r="AO47" s="5"/>
      <c r="AP47" s="5"/>
      <c r="AQ47" s="5"/>
      <c r="AR47" s="5"/>
      <c r="AS47" s="5"/>
      <c r="AT47" s="5"/>
      <c r="AU47" s="5"/>
      <c r="AV47" s="5"/>
      <c r="AW47" s="5"/>
      <c r="AX47" s="5"/>
      <c r="AY47" s="5"/>
    </row>
    <row r="48" spans="1:56" ht="2.25" customHeight="1" x14ac:dyDescent="0.2">
      <c r="A48" s="18"/>
      <c r="B48" s="47"/>
      <c r="F48" s="7"/>
      <c r="G48" s="29"/>
      <c r="H48" s="46"/>
      <c r="I48" s="46"/>
      <c r="J48" s="12"/>
      <c r="K48" s="12"/>
      <c r="L48" s="12"/>
      <c r="M48" s="12"/>
      <c r="N48" s="12"/>
      <c r="O48" s="12"/>
      <c r="P48" s="12"/>
      <c r="U48" s="12"/>
      <c r="V48" s="12"/>
      <c r="W48" s="12"/>
      <c r="X48" s="12"/>
      <c r="AF48" s="5"/>
      <c r="AG48" s="5"/>
      <c r="AH48" s="5"/>
      <c r="AI48" s="5"/>
      <c r="AJ48" s="5"/>
      <c r="AK48" s="5"/>
      <c r="AL48" s="5" t="str">
        <f ca="1">INDIRECT("AG"&amp;AM55)</f>
        <v>Unit Targeting (&lt;30,&lt;50,&lt;60,&lt;80,&gt;80)</v>
      </c>
      <c r="AM48" s="5"/>
      <c r="AN48" s="5"/>
      <c r="AO48" s="5"/>
      <c r="AP48" s="5"/>
      <c r="AQ48" s="5"/>
      <c r="AR48" s="5"/>
      <c r="AS48" s="5"/>
      <c r="AT48" s="5"/>
      <c r="AU48" s="5"/>
      <c r="AV48" s="5"/>
      <c r="AW48" s="5"/>
      <c r="AX48" s="5"/>
      <c r="AY48" s="5"/>
    </row>
    <row r="49" spans="1:51" ht="2.25" customHeight="1" x14ac:dyDescent="0.2">
      <c r="A49" s="18"/>
      <c r="C49" s="48"/>
      <c r="D49" s="48"/>
      <c r="E49" s="48"/>
      <c r="F49" s="7"/>
      <c r="G49" s="29"/>
      <c r="H49" s="46"/>
      <c r="I49" s="46"/>
      <c r="J49" s="12"/>
      <c r="K49" s="12"/>
      <c r="L49" s="12"/>
      <c r="M49" s="12"/>
      <c r="N49" s="12"/>
      <c r="O49" s="12"/>
      <c r="P49" s="12"/>
      <c r="Q49" s="12"/>
      <c r="R49" s="12"/>
      <c r="S49" s="12"/>
      <c r="T49" s="12"/>
      <c r="U49" s="12"/>
      <c r="V49" s="12"/>
      <c r="W49" s="12"/>
      <c r="X49" s="12"/>
      <c r="AF49" s="5"/>
      <c r="AG49" s="5"/>
      <c r="AH49" s="5"/>
      <c r="AI49" s="5"/>
      <c r="AJ49" s="5"/>
      <c r="AK49" s="5"/>
      <c r="AL49" s="5"/>
      <c r="AM49" s="5"/>
      <c r="AN49" s="5"/>
      <c r="AO49" s="5"/>
      <c r="AP49" s="5"/>
      <c r="AQ49" s="5"/>
      <c r="AR49" s="5"/>
      <c r="AS49" s="5"/>
      <c r="AT49" s="5"/>
      <c r="AU49" s="5"/>
      <c r="AV49" s="5"/>
      <c r="AW49" s="5"/>
      <c r="AX49" s="5"/>
      <c r="AY49" s="5"/>
    </row>
    <row r="50" spans="1:51" x14ac:dyDescent="0.2">
      <c r="A50" s="18"/>
      <c r="B50" s="476" t="s">
        <v>3753</v>
      </c>
      <c r="C50" s="476"/>
      <c r="D50" s="476"/>
      <c r="E50" s="476"/>
      <c r="F50" s="476"/>
      <c r="G50" s="476"/>
      <c r="H50" s="476"/>
      <c r="I50" s="46"/>
      <c r="J50" s="12"/>
      <c r="K50" s="12"/>
      <c r="L50" s="12"/>
      <c r="M50" s="12"/>
      <c r="N50" s="12"/>
      <c r="O50" s="12"/>
      <c r="P50" s="12"/>
      <c r="Q50" s="12"/>
      <c r="R50" s="12"/>
      <c r="S50" s="12"/>
      <c r="T50" s="12"/>
      <c r="U50" s="12"/>
      <c r="V50" s="12"/>
      <c r="W50" s="12"/>
      <c r="X50" s="12"/>
      <c r="AF50" s="5"/>
      <c r="AG50" s="5"/>
      <c r="AH50" s="5"/>
      <c r="AI50" s="5"/>
      <c r="AJ50" s="5"/>
      <c r="AK50" s="5"/>
      <c r="AL50" s="5"/>
      <c r="AM50" s="5"/>
      <c r="AN50" s="5"/>
      <c r="AO50" s="5"/>
      <c r="AP50" s="5"/>
      <c r="AQ50" s="5"/>
      <c r="AR50" s="5"/>
      <c r="AS50" s="5"/>
      <c r="AT50" s="5"/>
      <c r="AU50" s="5"/>
      <c r="AV50" s="5"/>
      <c r="AW50" s="5"/>
      <c r="AX50" s="5"/>
      <c r="AY50" s="5"/>
    </row>
    <row r="51" spans="1:51" x14ac:dyDescent="0.2">
      <c r="A51" s="18"/>
      <c r="B51" s="476"/>
      <c r="C51" s="476"/>
      <c r="D51" s="476"/>
      <c r="E51" s="476"/>
      <c r="F51" s="476"/>
      <c r="G51" s="476"/>
      <c r="H51" s="476"/>
      <c r="I51" s="46"/>
      <c r="J51" s="12"/>
      <c r="K51" s="12"/>
      <c r="L51" s="12"/>
      <c r="N51" s="12"/>
      <c r="O51" s="12"/>
      <c r="P51" s="12"/>
      <c r="Q51" s="12"/>
      <c r="R51" s="12"/>
      <c r="S51" s="12"/>
      <c r="T51" s="12"/>
      <c r="U51" s="12"/>
      <c r="V51" s="12"/>
      <c r="W51" s="12"/>
      <c r="X51" s="12"/>
      <c r="AF51" s="5"/>
      <c r="AG51" s="5"/>
      <c r="AH51" s="5"/>
      <c r="AI51" s="5"/>
      <c r="AJ51" s="5"/>
      <c r="AK51" s="5"/>
      <c r="AL51" s="5"/>
      <c r="AM51" s="5"/>
      <c r="AN51" s="5"/>
      <c r="AO51" s="5"/>
      <c r="AP51" s="5"/>
      <c r="AQ51" s="5"/>
      <c r="AR51" s="5"/>
      <c r="AS51" s="5"/>
      <c r="AT51" s="5"/>
      <c r="AU51" s="5"/>
      <c r="AV51" s="5"/>
      <c r="AW51" s="5"/>
      <c r="AX51" s="5"/>
      <c r="AY51" s="5"/>
    </row>
    <row r="52" spans="1:51" ht="2.25" customHeight="1" x14ac:dyDescent="0.2">
      <c r="A52" s="18"/>
      <c r="B52" s="476"/>
      <c r="C52" s="476"/>
      <c r="D52" s="476"/>
      <c r="E52" s="476"/>
      <c r="F52" s="476"/>
      <c r="G52" s="476"/>
      <c r="H52" s="476"/>
      <c r="I52" s="51"/>
      <c r="J52" s="12"/>
      <c r="K52" s="12"/>
      <c r="L52" s="12"/>
      <c r="M52" s="12"/>
      <c r="N52" s="12"/>
      <c r="O52" s="12"/>
      <c r="P52" s="12"/>
      <c r="Q52" s="12"/>
      <c r="R52" s="12"/>
      <c r="S52" s="12"/>
      <c r="T52" s="96"/>
      <c r="U52" s="96"/>
      <c r="V52" s="96"/>
      <c r="W52" s="96"/>
      <c r="X52" s="96"/>
      <c r="AF52" s="5"/>
      <c r="AG52" s="5"/>
      <c r="AH52" s="5"/>
      <c r="AI52" s="5"/>
      <c r="AJ52" s="5"/>
      <c r="AK52" s="5"/>
      <c r="AL52" s="5"/>
      <c r="AM52" s="5"/>
      <c r="AN52" s="5"/>
      <c r="AO52" s="5"/>
      <c r="AP52" s="5"/>
      <c r="AQ52" s="5"/>
      <c r="AR52" s="5"/>
      <c r="AS52" s="5"/>
      <c r="AT52" s="5"/>
      <c r="AU52" s="5"/>
      <c r="AV52" s="5"/>
      <c r="AW52" s="5"/>
      <c r="AX52" s="5"/>
      <c r="AY52" s="5"/>
    </row>
    <row r="53" spans="1:51" ht="2.25" customHeight="1" x14ac:dyDescent="0.2">
      <c r="A53" s="18"/>
      <c r="B53" s="476"/>
      <c r="C53" s="476"/>
      <c r="D53" s="476"/>
      <c r="E53" s="476"/>
      <c r="F53" s="476"/>
      <c r="G53" s="476"/>
      <c r="H53" s="476"/>
      <c r="I53" s="51"/>
      <c r="J53" s="12"/>
      <c r="K53" s="12"/>
      <c r="L53" s="12"/>
      <c r="M53" s="12"/>
      <c r="N53" s="12"/>
      <c r="O53" s="12"/>
      <c r="P53" s="12"/>
      <c r="Q53" s="12"/>
      <c r="R53" s="12"/>
      <c r="S53" s="54"/>
      <c r="T53" s="54"/>
      <c r="U53" s="54"/>
      <c r="V53" s="54"/>
      <c r="W53" s="54"/>
      <c r="X53" s="54"/>
      <c r="Y53" s="54"/>
      <c r="Z53" s="54"/>
      <c r="AF53" s="5"/>
      <c r="AG53" s="5"/>
      <c r="AH53" s="5"/>
      <c r="AI53" s="5"/>
      <c r="AJ53" s="5"/>
      <c r="AK53" s="5"/>
      <c r="AL53" s="5"/>
      <c r="AM53" s="5"/>
      <c r="AN53" s="5"/>
      <c r="AO53" s="5"/>
      <c r="AP53" s="5"/>
      <c r="AQ53" s="5"/>
      <c r="AR53" s="5"/>
      <c r="AS53" s="5"/>
      <c r="AT53" s="5"/>
      <c r="AU53" s="5"/>
      <c r="AV53" s="5"/>
      <c r="AW53" s="5"/>
      <c r="AX53" s="5"/>
      <c r="AY53" s="5"/>
    </row>
    <row r="54" spans="1:51" ht="2.25" customHeight="1" x14ac:dyDescent="0.2">
      <c r="A54" s="18"/>
      <c r="B54" s="477"/>
      <c r="C54" s="477"/>
      <c r="D54" s="13"/>
      <c r="E54" s="43"/>
      <c r="F54" s="7"/>
      <c r="G54" s="29"/>
      <c r="H54" s="51"/>
      <c r="I54" s="51"/>
      <c r="Q54" s="12"/>
      <c r="R54" s="32"/>
      <c r="S54" s="32"/>
      <c r="T54" s="97"/>
      <c r="U54" s="97"/>
      <c r="V54" s="97"/>
      <c r="W54" s="97"/>
      <c r="X54" s="97"/>
      <c r="Y54" s="32"/>
      <c r="Z54" s="32"/>
    </row>
    <row r="55" spans="1:51" ht="12.75" customHeight="1" x14ac:dyDescent="0.2">
      <c r="A55" s="18"/>
      <c r="B55" s="382"/>
      <c r="C55" s="383"/>
      <c r="D55" s="55"/>
      <c r="E55" s="382"/>
      <c r="F55" s="384"/>
      <c r="G55" s="384"/>
      <c r="H55" s="384"/>
      <c r="I55" s="384"/>
      <c r="J55" s="383"/>
      <c r="K55" s="55"/>
      <c r="L55" s="370"/>
      <c r="M55" s="371"/>
      <c r="O55" s="363"/>
      <c r="P55" s="364"/>
      <c r="Q55" s="364"/>
      <c r="R55" s="365"/>
      <c r="T55" s="97"/>
      <c r="U55" s="98"/>
      <c r="V55" s="98"/>
      <c r="W55" s="98"/>
      <c r="X55" s="97"/>
      <c r="AF55" s="5">
        <v>10</v>
      </c>
      <c r="AG55" s="5">
        <v>12</v>
      </c>
      <c r="AH55" s="5">
        <v>13</v>
      </c>
      <c r="AI55" s="5">
        <v>14</v>
      </c>
      <c r="AJ55" s="5">
        <v>15</v>
      </c>
      <c r="AK55" s="37">
        <v>16</v>
      </c>
      <c r="AL55" s="37">
        <v>19</v>
      </c>
      <c r="AM55" s="37">
        <v>20</v>
      </c>
      <c r="AN55" s="37">
        <v>22</v>
      </c>
      <c r="AO55" s="5">
        <v>26</v>
      </c>
      <c r="AP55" s="5">
        <v>28</v>
      </c>
      <c r="AQ55" s="5">
        <v>29</v>
      </c>
      <c r="AR55" s="5">
        <v>30</v>
      </c>
      <c r="AS55" s="5">
        <v>31</v>
      </c>
      <c r="AT55" s="5">
        <v>32</v>
      </c>
      <c r="AU55" s="5">
        <v>33</v>
      </c>
      <c r="AV55" s="5">
        <v>34</v>
      </c>
      <c r="AW55" s="5">
        <v>38</v>
      </c>
      <c r="AX55" s="5">
        <v>39</v>
      </c>
      <c r="AY55" s="5"/>
    </row>
    <row r="56" spans="1:51" ht="21" customHeight="1" x14ac:dyDescent="0.2">
      <c r="A56" s="104"/>
      <c r="B56" s="107" t="str">
        <f>IF(OR(ISBLANK(C9),C9=AD8),"","Print Name")</f>
        <v/>
      </c>
      <c r="C56" s="56"/>
      <c r="D56" s="56"/>
      <c r="E56" s="106" t="str">
        <f>IF(OR(ISBLANK(C9),C9=AD8),"","Organization")</f>
        <v/>
      </c>
      <c r="F56" s="57"/>
      <c r="G56" s="58"/>
      <c r="H56" s="59"/>
      <c r="I56" s="59"/>
      <c r="J56" s="60"/>
      <c r="K56" s="60"/>
      <c r="L56" s="108" t="str">
        <f>IF(OR(ISBLANK(C9),C9=AD8),"","Phone")</f>
        <v/>
      </c>
      <c r="M56" s="61"/>
      <c r="O56" s="108" t="str">
        <f>IF(OR(ISBLANK(C9),C9=AD8),"","E-Mail")</f>
        <v/>
      </c>
      <c r="P56" s="62"/>
      <c r="Q56" s="62"/>
      <c r="R56" s="62"/>
      <c r="T56" s="97"/>
      <c r="U56" s="99"/>
      <c r="V56" s="99"/>
      <c r="W56" s="99"/>
      <c r="X56" s="97"/>
      <c r="Y56" s="10"/>
      <c r="AC56" s="5"/>
      <c r="AE56" s="10"/>
      <c r="AY56" s="5"/>
    </row>
    <row r="57" spans="1:51" x14ac:dyDescent="0.2">
      <c r="F57" s="73"/>
      <c r="Y57" s="10"/>
      <c r="AC57" s="5"/>
      <c r="AE57" s="10"/>
      <c r="AY57" s="5"/>
    </row>
    <row r="58" spans="1:51" ht="13.5" customHeight="1" x14ac:dyDescent="0.2">
      <c r="B58" s="16" t="s">
        <v>15</v>
      </c>
      <c r="C58" s="16" t="s">
        <v>16</v>
      </c>
      <c r="D58" s="16" t="s">
        <v>17</v>
      </c>
      <c r="E58" s="16" t="s">
        <v>18</v>
      </c>
      <c r="F58" s="378" t="s">
        <v>19</v>
      </c>
      <c r="G58" s="379"/>
      <c r="H58" s="33" t="s">
        <v>37</v>
      </c>
      <c r="I58" s="33" t="s">
        <v>22</v>
      </c>
      <c r="J58" s="33" t="s">
        <v>22</v>
      </c>
      <c r="K58" s="33" t="s">
        <v>21</v>
      </c>
      <c r="L58" s="33" t="s">
        <v>24</v>
      </c>
      <c r="M58" s="34" t="s">
        <v>23</v>
      </c>
      <c r="N58" s="34" t="s">
        <v>25</v>
      </c>
      <c r="O58" s="34" t="s">
        <v>26</v>
      </c>
      <c r="P58" s="34" t="s">
        <v>27</v>
      </c>
      <c r="Q58" s="34" t="s">
        <v>3</v>
      </c>
      <c r="R58" s="34" t="s">
        <v>4</v>
      </c>
      <c r="S58" s="34"/>
      <c r="T58" s="34"/>
      <c r="U58" s="34"/>
      <c r="V58" s="34"/>
      <c r="W58" s="34"/>
      <c r="Y58" s="184"/>
      <c r="AC58" s="5"/>
      <c r="AE58" s="10"/>
      <c r="AY58" s="5"/>
    </row>
    <row r="59" spans="1:51" x14ac:dyDescent="0.2">
      <c r="A59" s="380" t="str">
        <f>IF(ISBLANK(C9),"","#")</f>
        <v/>
      </c>
      <c r="B59" s="304" t="str">
        <f ca="1">IF($C$9=$AD$8,INDIRECT("AS"&amp;AF55),IF(OR($C$9=$AD$9, $C$9=$AD$10,$C$9=$AD$11),INDIRECT("AG"&amp;AF55),""))</f>
        <v>Address/Unit</v>
      </c>
      <c r="C59" s="304" t="str">
        <f ca="1">IF($C$9=$AD$8,INDIRECT("AS"&amp;AG55),IF(OR($C$9=$AD$9, $C$9=$AD$10,$C$9=$AD$11),INDIRECT("AG"&amp;AG55),""))</f>
        <v>Head of Household Name</v>
      </c>
      <c r="D59" s="304" t="str">
        <f ca="1">IF($C$9=$AD$8,INDIRECT("AS"&amp;AH55),IF(OR($C$9=$AD$9, $C$9=$AD$10,$C$9=$AD$11),INDIRECT("AG"&amp;AH55),""))</f>
        <v># In Household</v>
      </c>
      <c r="E59" s="304">
        <f ca="1">IF($C$9=$AD$8,INDIRECT("AS"&amp;AI55),IF(OR($C$9=$AD$9, $C$9=$AD$10,$C$9=$AD$11),INDIRECT("AG"&amp;AI55),""))</f>
        <v>0</v>
      </c>
      <c r="F59" s="316" t="str">
        <f ca="1">IF($C$9=$AD$8,INDIRECT("AS"&amp;AJ55),IF(OR($C$9=$AD$9, $C$9=$AD$10,$C$9=$AD$11),INDIRECT("AG"&amp;AJ55),""))</f>
        <v>Application Year</v>
      </c>
      <c r="G59" s="301"/>
      <c r="H59" s="304" t="str">
        <f ca="1">IF($C$9=$AD$8,INDIRECT("AS"&amp;AK55),IF(OR($C$9=$AD$9, $C$9=$AD$10,$C$9=$AD$11),INDIRECT("AG"&amp;AK55),""))</f>
        <v>Annual Income</v>
      </c>
      <c r="I59" s="375">
        <f ca="1">IF(ISERROR(AC11),"Enter Proj # in cell C13",IF($C$9=$AD$8,INDIRECT("AS"&amp;AL55),IF(OR($C$9=$AD$9, $C$9=$AD$10,$C$9=$AD$11),INDIRECT("AG"&amp;AL55),"")))</f>
        <v>0</v>
      </c>
      <c r="J59" s="316" t="str">
        <f ca="1">IF($C$9=$AD$8,INDIRECT("AS"&amp;AM55),IF(OR($C$9=$AD$9, $C$9=$AD$10,$C$9=$AD$11),INDIRECT("AG"&amp;AM55),""))</f>
        <v>Unit Targeting (&lt;30,&lt;50,&lt;60,&lt;80,&gt;80)</v>
      </c>
      <c r="K59" s="372" t="str">
        <f ca="1">IF($C$9=$AD$8,INDIRECT("AS"&amp;AN55),IF(OR($C$9=$AD$9, $C$9=$AD$10,$C$9=$AD$11),INDIRECT("AG"&amp;AN55),""))</f>
        <v>Max. $ Inc. Allowed for Family Size</v>
      </c>
      <c r="L59" s="313" t="str">
        <f ca="1">IF($C$9=$AD$8,INDIRECT("AS"&amp;AO55),IF(OR($C$9=$AD$9, $C$9=$AD$10,$C$9=$AD$11),INDIRECT("AG"&amp;AO55),""))</f>
        <v>Actual Below Max</v>
      </c>
      <c r="M59" s="301" t="str">
        <f ca="1">IF($C$9=$AD$8,INDIRECT("AS"&amp;AR55),IF(OR($C$9=$AD$9, $C$9=$AD$10,$C$9=$AD$11),INDIRECT("AG"&amp;AR55),""))</f>
        <v>Actuall Monthly Rent Charged</v>
      </c>
      <c r="N59" s="304" t="str">
        <f ca="1">IF($C$9=$AD$8,INDIRECT("AS"&amp;AS55),IF(OR($C$9=$AD$9, $C$9=$AD$10,$C$9=$AD$11),INDIRECT("AG"&amp;AS55),""))</f>
        <v>Tenant's Rent Share</v>
      </c>
      <c r="O59" s="316" t="str">
        <f ca="1">IF($C$9=$AD$8,INDIRECT("AS"&amp;AT55),IF(OR($C$9=$AD$9, $C$9=$AD$10,$C$9=$AD$11),INDIRECT("AG"&amp;AT55),""))</f>
        <v># of Bedrooms in Unit</v>
      </c>
      <c r="P59" s="307" t="str">
        <f ca="1">IF($C$9=$AD$8,INDIRECT("AS"&amp;AU55),IF(OR($C$9=$AD$9, $C$9=$AD$10,$C$9=$AD$11),INDIRECT("AG"&amp;AU55),""))</f>
        <v>Unit Affordability Ratio</v>
      </c>
      <c r="Q59" s="301" t="s">
        <v>55</v>
      </c>
      <c r="R59" s="304" t="s">
        <v>42</v>
      </c>
      <c r="S59" s="304" t="s">
        <v>3819</v>
      </c>
      <c r="Y59" s="10"/>
      <c r="AC59" s="5"/>
      <c r="AE59" s="10"/>
      <c r="AY59" s="5"/>
    </row>
    <row r="60" spans="1:51" ht="10.5" customHeight="1" x14ac:dyDescent="0.2">
      <c r="A60" s="380"/>
      <c r="B60" s="305"/>
      <c r="C60" s="305"/>
      <c r="D60" s="305"/>
      <c r="E60" s="305"/>
      <c r="F60" s="317"/>
      <c r="G60" s="302"/>
      <c r="H60" s="305"/>
      <c r="I60" s="376"/>
      <c r="J60" s="317"/>
      <c r="K60" s="373"/>
      <c r="L60" s="314"/>
      <c r="M60" s="302"/>
      <c r="N60" s="305"/>
      <c r="O60" s="317"/>
      <c r="P60" s="308"/>
      <c r="Q60" s="302"/>
      <c r="R60" s="305"/>
      <c r="S60" s="305"/>
      <c r="Y60" s="10"/>
      <c r="AC60" s="5"/>
      <c r="AE60" s="10"/>
      <c r="AY60" s="5"/>
    </row>
    <row r="61" spans="1:51" ht="10.5" customHeight="1" x14ac:dyDescent="0.2">
      <c r="A61" s="380"/>
      <c r="B61" s="305"/>
      <c r="C61" s="305"/>
      <c r="D61" s="305"/>
      <c r="E61" s="305"/>
      <c r="F61" s="317"/>
      <c r="G61" s="302"/>
      <c r="H61" s="305"/>
      <c r="I61" s="376"/>
      <c r="J61" s="317"/>
      <c r="K61" s="373"/>
      <c r="L61" s="314"/>
      <c r="M61" s="302"/>
      <c r="N61" s="305"/>
      <c r="O61" s="317"/>
      <c r="P61" s="308"/>
      <c r="Q61" s="302"/>
      <c r="R61" s="305"/>
      <c r="S61" s="305"/>
      <c r="Y61" s="10"/>
      <c r="AC61" s="5"/>
      <c r="AE61" s="10"/>
      <c r="AM61" s="78"/>
      <c r="AN61" s="78"/>
      <c r="AO61" s="5"/>
      <c r="AP61" s="5"/>
      <c r="AQ61" s="5"/>
      <c r="AR61" s="5"/>
      <c r="AS61" s="5"/>
      <c r="AT61" s="5"/>
      <c r="AU61" s="5"/>
      <c r="AV61" s="5"/>
      <c r="AW61" s="5"/>
      <c r="AX61" s="5"/>
      <c r="AY61" s="5"/>
    </row>
    <row r="62" spans="1:51" ht="32.25" customHeight="1" x14ac:dyDescent="0.2">
      <c r="A62" s="380"/>
      <c r="B62" s="306"/>
      <c r="C62" s="306"/>
      <c r="D62" s="306"/>
      <c r="E62" s="306"/>
      <c r="F62" s="318"/>
      <c r="G62" s="303"/>
      <c r="H62" s="306"/>
      <c r="I62" s="377"/>
      <c r="J62" s="318"/>
      <c r="K62" s="374"/>
      <c r="L62" s="315"/>
      <c r="M62" s="303"/>
      <c r="N62" s="306"/>
      <c r="O62" s="318"/>
      <c r="P62" s="309"/>
      <c r="Q62" s="303"/>
      <c r="R62" s="306"/>
      <c r="S62" s="306"/>
      <c r="Z62" s="5"/>
      <c r="AA62" s="5"/>
      <c r="AB62" s="5"/>
      <c r="AC62" s="5"/>
      <c r="AF62" s="5"/>
      <c r="AG62" s="5"/>
      <c r="AH62" s="5"/>
      <c r="AI62" s="5"/>
      <c r="AJ62" s="5"/>
      <c r="AK62" s="5"/>
      <c r="AL62" s="5"/>
      <c r="AM62" s="5"/>
      <c r="AN62" s="5"/>
      <c r="AO62" s="5"/>
      <c r="AP62" s="5"/>
      <c r="AQ62" s="5"/>
      <c r="AR62" s="5"/>
      <c r="AS62" s="5"/>
      <c r="AT62" s="5"/>
      <c r="AU62" s="5"/>
      <c r="AV62" s="5"/>
      <c r="AW62" s="5"/>
      <c r="AX62" s="5"/>
      <c r="AY62" s="5"/>
    </row>
    <row r="63" spans="1:51" s="21" customFormat="1" ht="12.75" customHeight="1" x14ac:dyDescent="0.2">
      <c r="A63" s="183">
        <v>1</v>
      </c>
      <c r="B63" s="162"/>
      <c r="C63" s="162"/>
      <c r="D63" s="163"/>
      <c r="E63" s="164"/>
      <c r="F63" s="310"/>
      <c r="G63" s="312"/>
      <c r="H63" s="165"/>
      <c r="I63" s="165"/>
      <c r="J63" s="166"/>
      <c r="K63" s="238">
        <v>0</v>
      </c>
      <c r="L63" s="103">
        <f t="shared" ref="L63:L94" si="0">IF(OR(ISBLANK(F63),ISERROR($AC$12)),0,IF(J63 = $AE$11,0, IF($C$9=$AD$8,H63-K63, IF(F63&gt;=$AC$12, H63-K63, I63-K63))))</f>
        <v>0</v>
      </c>
      <c r="M63" s="169"/>
      <c r="N63" s="170"/>
      <c r="O63" s="171"/>
      <c r="P63" s="185" t="str">
        <f>IF(S63&lt;&gt;"",IFERROR(IF(N63&lt;=S63,"PASS","FAIL"),""),"")</f>
        <v/>
      </c>
      <c r="Q63" s="172"/>
      <c r="R63" s="173"/>
      <c r="S63" s="239"/>
    </row>
    <row r="64" spans="1:51" s="21" customFormat="1" ht="12.75" customHeight="1" x14ac:dyDescent="0.2">
      <c r="A64" s="183">
        <f>A63+1</f>
        <v>2</v>
      </c>
      <c r="B64" s="162"/>
      <c r="C64" s="162"/>
      <c r="D64" s="163"/>
      <c r="E64" s="164"/>
      <c r="F64" s="310"/>
      <c r="G64" s="311"/>
      <c r="H64" s="165"/>
      <c r="I64" s="165"/>
      <c r="J64" s="166"/>
      <c r="K64" s="238">
        <v>0</v>
      </c>
      <c r="L64" s="103">
        <f t="shared" si="0"/>
        <v>0</v>
      </c>
      <c r="M64" s="169"/>
      <c r="N64" s="170"/>
      <c r="O64" s="171"/>
      <c r="P64" s="185" t="str">
        <f t="shared" ref="P64:P112" si="1">IF(S64&lt;&gt;"",IFERROR(IF(N64&lt;=S64,"PASS","FAIL"),""),"")</f>
        <v/>
      </c>
      <c r="Q64" s="172"/>
      <c r="R64" s="173"/>
      <c r="S64" s="239"/>
    </row>
    <row r="65" spans="1:19" s="21" customFormat="1" ht="12.75" customHeight="1" x14ac:dyDescent="0.2">
      <c r="A65" s="183">
        <f t="shared" ref="A65:A112" si="2">A64+1</f>
        <v>3</v>
      </c>
      <c r="B65" s="162"/>
      <c r="C65" s="162"/>
      <c r="D65" s="163"/>
      <c r="E65" s="164"/>
      <c r="F65" s="310"/>
      <c r="G65" s="311"/>
      <c r="H65" s="165"/>
      <c r="I65" s="165"/>
      <c r="J65" s="166"/>
      <c r="K65" s="238">
        <v>0</v>
      </c>
      <c r="L65" s="103">
        <f t="shared" si="0"/>
        <v>0</v>
      </c>
      <c r="M65" s="169"/>
      <c r="N65" s="170"/>
      <c r="O65" s="171"/>
      <c r="P65" s="185" t="str">
        <f>IF(S65&lt;&gt;"",IFERROR(IF(N65&lt;=S65,"PASS","FAIL"),""),"")</f>
        <v/>
      </c>
      <c r="Q65" s="172"/>
      <c r="R65" s="173"/>
      <c r="S65" s="239"/>
    </row>
    <row r="66" spans="1:19" s="21" customFormat="1" ht="12.75" customHeight="1" x14ac:dyDescent="0.2">
      <c r="A66" s="183">
        <f t="shared" si="2"/>
        <v>4</v>
      </c>
      <c r="B66" s="162"/>
      <c r="C66" s="162"/>
      <c r="D66" s="163"/>
      <c r="E66" s="164"/>
      <c r="F66" s="310"/>
      <c r="G66" s="311"/>
      <c r="H66" s="165"/>
      <c r="I66" s="165"/>
      <c r="J66" s="166"/>
      <c r="K66" s="238">
        <v>0</v>
      </c>
      <c r="L66" s="103">
        <f t="shared" si="0"/>
        <v>0</v>
      </c>
      <c r="M66" s="169"/>
      <c r="N66" s="170"/>
      <c r="O66" s="171"/>
      <c r="P66" s="185" t="str">
        <f t="shared" si="1"/>
        <v/>
      </c>
      <c r="Q66" s="172"/>
      <c r="R66" s="173"/>
      <c r="S66" s="239"/>
    </row>
    <row r="67" spans="1:19" s="21" customFormat="1" ht="12.75" customHeight="1" x14ac:dyDescent="0.2">
      <c r="A67" s="183">
        <f t="shared" si="2"/>
        <v>5</v>
      </c>
      <c r="B67" s="162"/>
      <c r="C67" s="162"/>
      <c r="D67" s="163"/>
      <c r="E67" s="164"/>
      <c r="F67" s="310"/>
      <c r="G67" s="311"/>
      <c r="H67" s="165"/>
      <c r="I67" s="165"/>
      <c r="J67" s="166"/>
      <c r="K67" s="238">
        <v>0</v>
      </c>
      <c r="L67" s="103">
        <f t="shared" si="0"/>
        <v>0</v>
      </c>
      <c r="M67" s="169"/>
      <c r="N67" s="170"/>
      <c r="O67" s="171"/>
      <c r="P67" s="185" t="str">
        <f t="shared" si="1"/>
        <v/>
      </c>
      <c r="Q67" s="172"/>
      <c r="R67" s="173"/>
      <c r="S67" s="239"/>
    </row>
    <row r="68" spans="1:19" s="21" customFormat="1" ht="12.75" customHeight="1" x14ac:dyDescent="0.2">
      <c r="A68" s="183">
        <f t="shared" si="2"/>
        <v>6</v>
      </c>
      <c r="B68" s="162"/>
      <c r="C68" s="162"/>
      <c r="D68" s="163"/>
      <c r="E68" s="164"/>
      <c r="F68" s="310"/>
      <c r="G68" s="311"/>
      <c r="H68" s="165"/>
      <c r="I68" s="165"/>
      <c r="J68" s="166"/>
      <c r="K68" s="238">
        <v>0</v>
      </c>
      <c r="L68" s="103">
        <f t="shared" si="0"/>
        <v>0</v>
      </c>
      <c r="M68" s="169"/>
      <c r="N68" s="170"/>
      <c r="O68" s="171"/>
      <c r="P68" s="185" t="str">
        <f t="shared" si="1"/>
        <v/>
      </c>
      <c r="Q68" s="172"/>
      <c r="R68" s="173"/>
      <c r="S68" s="239"/>
    </row>
    <row r="69" spans="1:19" s="21" customFormat="1" ht="12.75" customHeight="1" x14ac:dyDescent="0.2">
      <c r="A69" s="183">
        <f t="shared" si="2"/>
        <v>7</v>
      </c>
      <c r="B69" s="162"/>
      <c r="C69" s="162"/>
      <c r="D69" s="163"/>
      <c r="E69" s="164"/>
      <c r="F69" s="310"/>
      <c r="G69" s="311"/>
      <c r="H69" s="165"/>
      <c r="I69" s="165"/>
      <c r="J69" s="166"/>
      <c r="K69" s="238">
        <v>0</v>
      </c>
      <c r="L69" s="103">
        <f t="shared" si="0"/>
        <v>0</v>
      </c>
      <c r="M69" s="169"/>
      <c r="N69" s="170"/>
      <c r="O69" s="171"/>
      <c r="P69" s="185" t="str">
        <f t="shared" si="1"/>
        <v/>
      </c>
      <c r="Q69" s="172"/>
      <c r="R69" s="173"/>
      <c r="S69" s="239"/>
    </row>
    <row r="70" spans="1:19" s="21" customFormat="1" ht="12.75" customHeight="1" x14ac:dyDescent="0.2">
      <c r="A70" s="183">
        <f t="shared" si="2"/>
        <v>8</v>
      </c>
      <c r="B70" s="162"/>
      <c r="C70" s="162"/>
      <c r="D70" s="163"/>
      <c r="E70" s="164"/>
      <c r="F70" s="310"/>
      <c r="G70" s="311"/>
      <c r="H70" s="165"/>
      <c r="I70" s="165"/>
      <c r="J70" s="166"/>
      <c r="K70" s="238">
        <v>0</v>
      </c>
      <c r="L70" s="103">
        <f t="shared" si="0"/>
        <v>0</v>
      </c>
      <c r="M70" s="169"/>
      <c r="N70" s="170"/>
      <c r="O70" s="171"/>
      <c r="P70" s="185" t="str">
        <f t="shared" si="1"/>
        <v/>
      </c>
      <c r="Q70" s="172"/>
      <c r="R70" s="173"/>
      <c r="S70" s="239"/>
    </row>
    <row r="71" spans="1:19" s="21" customFormat="1" ht="12.75" customHeight="1" x14ac:dyDescent="0.2">
      <c r="A71" s="183">
        <f t="shared" si="2"/>
        <v>9</v>
      </c>
      <c r="B71" s="162"/>
      <c r="C71" s="162"/>
      <c r="D71" s="163"/>
      <c r="E71" s="164"/>
      <c r="F71" s="310"/>
      <c r="G71" s="311"/>
      <c r="H71" s="165"/>
      <c r="I71" s="165"/>
      <c r="J71" s="166"/>
      <c r="K71" s="238">
        <v>0</v>
      </c>
      <c r="L71" s="103">
        <f t="shared" si="0"/>
        <v>0</v>
      </c>
      <c r="M71" s="169"/>
      <c r="N71" s="170"/>
      <c r="O71" s="171"/>
      <c r="P71" s="185" t="str">
        <f t="shared" si="1"/>
        <v/>
      </c>
      <c r="Q71" s="172"/>
      <c r="R71" s="173"/>
      <c r="S71" s="239"/>
    </row>
    <row r="72" spans="1:19" s="21" customFormat="1" ht="12.75" customHeight="1" x14ac:dyDescent="0.2">
      <c r="A72" s="183">
        <f t="shared" si="2"/>
        <v>10</v>
      </c>
      <c r="B72" s="162"/>
      <c r="C72" s="162"/>
      <c r="D72" s="163"/>
      <c r="E72" s="164"/>
      <c r="F72" s="310"/>
      <c r="G72" s="311"/>
      <c r="H72" s="165"/>
      <c r="I72" s="165"/>
      <c r="J72" s="166"/>
      <c r="K72" s="238">
        <v>0</v>
      </c>
      <c r="L72" s="103">
        <f t="shared" si="0"/>
        <v>0</v>
      </c>
      <c r="M72" s="169"/>
      <c r="N72" s="170"/>
      <c r="O72" s="171"/>
      <c r="P72" s="185" t="str">
        <f t="shared" si="1"/>
        <v/>
      </c>
      <c r="Q72" s="172"/>
      <c r="R72" s="173"/>
      <c r="S72" s="239"/>
    </row>
    <row r="73" spans="1:19" s="21" customFormat="1" ht="12.75" customHeight="1" x14ac:dyDescent="0.2">
      <c r="A73" s="183">
        <f t="shared" si="2"/>
        <v>11</v>
      </c>
      <c r="B73" s="162"/>
      <c r="C73" s="162"/>
      <c r="D73" s="163"/>
      <c r="E73" s="164"/>
      <c r="F73" s="310"/>
      <c r="G73" s="311"/>
      <c r="H73" s="165"/>
      <c r="I73" s="165"/>
      <c r="J73" s="166"/>
      <c r="K73" s="238">
        <v>0</v>
      </c>
      <c r="L73" s="103">
        <f t="shared" si="0"/>
        <v>0</v>
      </c>
      <c r="M73" s="169"/>
      <c r="N73" s="170"/>
      <c r="O73" s="171"/>
      <c r="P73" s="185" t="str">
        <f t="shared" si="1"/>
        <v/>
      </c>
      <c r="Q73" s="172"/>
      <c r="R73" s="173"/>
      <c r="S73" s="239"/>
    </row>
    <row r="74" spans="1:19" s="21" customFormat="1" ht="12.75" customHeight="1" x14ac:dyDescent="0.2">
      <c r="A74" s="183">
        <f t="shared" si="2"/>
        <v>12</v>
      </c>
      <c r="B74" s="162"/>
      <c r="C74" s="162"/>
      <c r="D74" s="163"/>
      <c r="E74" s="164"/>
      <c r="F74" s="310"/>
      <c r="G74" s="311"/>
      <c r="H74" s="165"/>
      <c r="I74" s="165"/>
      <c r="J74" s="166"/>
      <c r="K74" s="238">
        <v>0</v>
      </c>
      <c r="L74" s="103">
        <f t="shared" si="0"/>
        <v>0</v>
      </c>
      <c r="M74" s="169"/>
      <c r="N74" s="170"/>
      <c r="O74" s="171"/>
      <c r="P74" s="185" t="str">
        <f t="shared" si="1"/>
        <v/>
      </c>
      <c r="Q74" s="172"/>
      <c r="R74" s="173"/>
      <c r="S74" s="239"/>
    </row>
    <row r="75" spans="1:19" s="21" customFormat="1" ht="12.75" customHeight="1" x14ac:dyDescent="0.2">
      <c r="A75" s="183">
        <f t="shared" si="2"/>
        <v>13</v>
      </c>
      <c r="B75" s="162"/>
      <c r="C75" s="162"/>
      <c r="D75" s="163"/>
      <c r="E75" s="164"/>
      <c r="F75" s="310"/>
      <c r="G75" s="311"/>
      <c r="H75" s="165"/>
      <c r="I75" s="165"/>
      <c r="J75" s="167"/>
      <c r="K75" s="238">
        <v>0</v>
      </c>
      <c r="L75" s="103">
        <f t="shared" si="0"/>
        <v>0</v>
      </c>
      <c r="M75" s="169"/>
      <c r="N75" s="170"/>
      <c r="O75" s="171"/>
      <c r="P75" s="185" t="str">
        <f t="shared" si="1"/>
        <v/>
      </c>
      <c r="Q75" s="172"/>
      <c r="R75" s="173"/>
      <c r="S75" s="239"/>
    </row>
    <row r="76" spans="1:19" s="21" customFormat="1" ht="12.75" customHeight="1" x14ac:dyDescent="0.2">
      <c r="A76" s="183">
        <f t="shared" si="2"/>
        <v>14</v>
      </c>
      <c r="B76" s="162"/>
      <c r="C76" s="162"/>
      <c r="D76" s="168"/>
      <c r="E76" s="164"/>
      <c r="F76" s="310"/>
      <c r="G76" s="311"/>
      <c r="H76" s="165"/>
      <c r="I76" s="165"/>
      <c r="J76" s="167"/>
      <c r="K76" s="238">
        <v>0</v>
      </c>
      <c r="L76" s="103">
        <f t="shared" si="0"/>
        <v>0</v>
      </c>
      <c r="M76" s="169"/>
      <c r="N76" s="170"/>
      <c r="O76" s="171"/>
      <c r="P76" s="185" t="str">
        <f t="shared" si="1"/>
        <v/>
      </c>
      <c r="Q76" s="172"/>
      <c r="R76" s="173"/>
      <c r="S76" s="239"/>
    </row>
    <row r="77" spans="1:19" s="21" customFormat="1" ht="12.75" customHeight="1" x14ac:dyDescent="0.2">
      <c r="A77" s="183">
        <f t="shared" si="2"/>
        <v>15</v>
      </c>
      <c r="B77" s="162"/>
      <c r="C77" s="162"/>
      <c r="D77" s="168"/>
      <c r="E77" s="164"/>
      <c r="F77" s="310"/>
      <c r="G77" s="311"/>
      <c r="H77" s="165"/>
      <c r="I77" s="165"/>
      <c r="J77" s="167"/>
      <c r="K77" s="238">
        <v>0</v>
      </c>
      <c r="L77" s="103">
        <f t="shared" si="0"/>
        <v>0</v>
      </c>
      <c r="M77" s="169"/>
      <c r="N77" s="170"/>
      <c r="O77" s="171"/>
      <c r="P77" s="185" t="str">
        <f t="shared" si="1"/>
        <v/>
      </c>
      <c r="Q77" s="172"/>
      <c r="R77" s="173"/>
      <c r="S77" s="239"/>
    </row>
    <row r="78" spans="1:19" s="21" customFormat="1" ht="12.75" customHeight="1" x14ac:dyDescent="0.2">
      <c r="A78" s="183">
        <f t="shared" si="2"/>
        <v>16</v>
      </c>
      <c r="B78" s="162"/>
      <c r="C78" s="162"/>
      <c r="D78" s="168"/>
      <c r="E78" s="164"/>
      <c r="F78" s="310"/>
      <c r="G78" s="311"/>
      <c r="H78" s="165"/>
      <c r="I78" s="165"/>
      <c r="J78" s="167"/>
      <c r="K78" s="238">
        <v>0</v>
      </c>
      <c r="L78" s="103">
        <f t="shared" si="0"/>
        <v>0</v>
      </c>
      <c r="M78" s="169"/>
      <c r="N78" s="170"/>
      <c r="O78" s="171"/>
      <c r="P78" s="185" t="str">
        <f t="shared" si="1"/>
        <v/>
      </c>
      <c r="Q78" s="172"/>
      <c r="R78" s="173"/>
      <c r="S78" s="239"/>
    </row>
    <row r="79" spans="1:19" s="21" customFormat="1" ht="12.75" customHeight="1" x14ac:dyDescent="0.2">
      <c r="A79" s="183">
        <f t="shared" si="2"/>
        <v>17</v>
      </c>
      <c r="B79" s="162"/>
      <c r="C79" s="162"/>
      <c r="D79" s="168"/>
      <c r="E79" s="164"/>
      <c r="F79" s="310"/>
      <c r="G79" s="311"/>
      <c r="H79" s="165"/>
      <c r="I79" s="165"/>
      <c r="J79" s="167"/>
      <c r="K79" s="238">
        <v>0</v>
      </c>
      <c r="L79" s="103">
        <f t="shared" si="0"/>
        <v>0</v>
      </c>
      <c r="M79" s="169"/>
      <c r="N79" s="170"/>
      <c r="O79" s="171"/>
      <c r="P79" s="185" t="str">
        <f t="shared" si="1"/>
        <v/>
      </c>
      <c r="Q79" s="172"/>
      <c r="R79" s="173"/>
      <c r="S79" s="239"/>
    </row>
    <row r="80" spans="1:19" s="21" customFormat="1" ht="12.75" customHeight="1" x14ac:dyDescent="0.2">
      <c r="A80" s="183">
        <f t="shared" si="2"/>
        <v>18</v>
      </c>
      <c r="B80" s="162"/>
      <c r="C80" s="162"/>
      <c r="D80" s="168"/>
      <c r="E80" s="164"/>
      <c r="F80" s="310"/>
      <c r="G80" s="311"/>
      <c r="H80" s="165"/>
      <c r="I80" s="165"/>
      <c r="J80" s="167"/>
      <c r="K80" s="238">
        <v>0</v>
      </c>
      <c r="L80" s="103">
        <f t="shared" si="0"/>
        <v>0</v>
      </c>
      <c r="M80" s="169"/>
      <c r="N80" s="170"/>
      <c r="O80" s="171"/>
      <c r="P80" s="185" t="str">
        <f t="shared" si="1"/>
        <v/>
      </c>
      <c r="Q80" s="172"/>
      <c r="R80" s="173"/>
      <c r="S80" s="239"/>
    </row>
    <row r="81" spans="1:19" s="21" customFormat="1" ht="12.75" customHeight="1" x14ac:dyDescent="0.2">
      <c r="A81" s="183">
        <f t="shared" si="2"/>
        <v>19</v>
      </c>
      <c r="B81" s="162"/>
      <c r="C81" s="162"/>
      <c r="D81" s="168"/>
      <c r="E81" s="164"/>
      <c r="F81" s="310"/>
      <c r="G81" s="311"/>
      <c r="H81" s="165"/>
      <c r="I81" s="165"/>
      <c r="J81" s="167"/>
      <c r="K81" s="238">
        <v>0</v>
      </c>
      <c r="L81" s="103">
        <f t="shared" si="0"/>
        <v>0</v>
      </c>
      <c r="M81" s="169"/>
      <c r="N81" s="170"/>
      <c r="O81" s="171"/>
      <c r="P81" s="185" t="str">
        <f t="shared" si="1"/>
        <v/>
      </c>
      <c r="Q81" s="172"/>
      <c r="R81" s="173"/>
      <c r="S81" s="239"/>
    </row>
    <row r="82" spans="1:19" s="21" customFormat="1" ht="12.75" customHeight="1" x14ac:dyDescent="0.2">
      <c r="A82" s="183">
        <f t="shared" si="2"/>
        <v>20</v>
      </c>
      <c r="B82" s="162"/>
      <c r="C82" s="162"/>
      <c r="D82" s="168"/>
      <c r="E82" s="164"/>
      <c r="F82" s="310"/>
      <c r="G82" s="311"/>
      <c r="H82" s="165"/>
      <c r="I82" s="165"/>
      <c r="J82" s="167"/>
      <c r="K82" s="238">
        <v>0</v>
      </c>
      <c r="L82" s="103">
        <f t="shared" si="0"/>
        <v>0</v>
      </c>
      <c r="M82" s="169"/>
      <c r="N82" s="170"/>
      <c r="O82" s="171"/>
      <c r="P82" s="185" t="str">
        <f t="shared" si="1"/>
        <v/>
      </c>
      <c r="Q82" s="172"/>
      <c r="R82" s="173"/>
      <c r="S82" s="239"/>
    </row>
    <row r="83" spans="1:19" s="21" customFormat="1" ht="12.75" customHeight="1" x14ac:dyDescent="0.2">
      <c r="A83" s="183">
        <f t="shared" si="2"/>
        <v>21</v>
      </c>
      <c r="B83" s="162"/>
      <c r="C83" s="162"/>
      <c r="D83" s="168"/>
      <c r="E83" s="164"/>
      <c r="F83" s="310"/>
      <c r="G83" s="311"/>
      <c r="H83" s="165"/>
      <c r="I83" s="165"/>
      <c r="J83" s="167"/>
      <c r="K83" s="238">
        <v>0</v>
      </c>
      <c r="L83" s="103">
        <f t="shared" si="0"/>
        <v>0</v>
      </c>
      <c r="M83" s="169"/>
      <c r="N83" s="170"/>
      <c r="O83" s="171"/>
      <c r="P83" s="185" t="str">
        <f t="shared" si="1"/>
        <v/>
      </c>
      <c r="Q83" s="172"/>
      <c r="R83" s="173"/>
      <c r="S83" s="239"/>
    </row>
    <row r="84" spans="1:19" s="21" customFormat="1" ht="12.75" customHeight="1" x14ac:dyDescent="0.2">
      <c r="A84" s="183">
        <f t="shared" si="2"/>
        <v>22</v>
      </c>
      <c r="B84" s="162"/>
      <c r="C84" s="162"/>
      <c r="D84" s="168"/>
      <c r="E84" s="164"/>
      <c r="F84" s="310"/>
      <c r="G84" s="311"/>
      <c r="H84" s="165"/>
      <c r="I84" s="165"/>
      <c r="J84" s="167"/>
      <c r="K84" s="238">
        <v>0</v>
      </c>
      <c r="L84" s="103">
        <f t="shared" si="0"/>
        <v>0</v>
      </c>
      <c r="M84" s="169"/>
      <c r="N84" s="170"/>
      <c r="O84" s="171"/>
      <c r="P84" s="185" t="str">
        <f t="shared" si="1"/>
        <v/>
      </c>
      <c r="Q84" s="172"/>
      <c r="R84" s="173"/>
      <c r="S84" s="239"/>
    </row>
    <row r="85" spans="1:19" s="21" customFormat="1" ht="12.75" customHeight="1" x14ac:dyDescent="0.2">
      <c r="A85" s="183">
        <f t="shared" si="2"/>
        <v>23</v>
      </c>
      <c r="B85" s="162"/>
      <c r="C85" s="162"/>
      <c r="D85" s="168"/>
      <c r="E85" s="164"/>
      <c r="F85" s="310"/>
      <c r="G85" s="311"/>
      <c r="H85" s="165"/>
      <c r="I85" s="165"/>
      <c r="J85" s="167"/>
      <c r="K85" s="238">
        <v>0</v>
      </c>
      <c r="L85" s="103">
        <f t="shared" si="0"/>
        <v>0</v>
      </c>
      <c r="M85" s="169"/>
      <c r="N85" s="170"/>
      <c r="O85" s="171"/>
      <c r="P85" s="185" t="str">
        <f t="shared" si="1"/>
        <v/>
      </c>
      <c r="Q85" s="172"/>
      <c r="R85" s="173"/>
      <c r="S85" s="239"/>
    </row>
    <row r="86" spans="1:19" s="21" customFormat="1" ht="12.75" customHeight="1" x14ac:dyDescent="0.2">
      <c r="A86" s="183">
        <f t="shared" si="2"/>
        <v>24</v>
      </c>
      <c r="B86" s="162"/>
      <c r="C86" s="162"/>
      <c r="D86" s="168"/>
      <c r="E86" s="164"/>
      <c r="F86" s="310"/>
      <c r="G86" s="311"/>
      <c r="H86" s="165"/>
      <c r="I86" s="165"/>
      <c r="J86" s="167"/>
      <c r="K86" s="238">
        <v>0</v>
      </c>
      <c r="L86" s="103">
        <f t="shared" si="0"/>
        <v>0</v>
      </c>
      <c r="M86" s="169"/>
      <c r="N86" s="170"/>
      <c r="O86" s="171"/>
      <c r="P86" s="185" t="str">
        <f t="shared" si="1"/>
        <v/>
      </c>
      <c r="Q86" s="172"/>
      <c r="R86" s="173"/>
      <c r="S86" s="239"/>
    </row>
    <row r="87" spans="1:19" s="21" customFormat="1" ht="12.75" customHeight="1" x14ac:dyDescent="0.2">
      <c r="A87" s="183">
        <f t="shared" si="2"/>
        <v>25</v>
      </c>
      <c r="B87" s="162"/>
      <c r="C87" s="162"/>
      <c r="D87" s="168"/>
      <c r="E87" s="164"/>
      <c r="F87" s="310"/>
      <c r="G87" s="311"/>
      <c r="H87" s="165"/>
      <c r="I87" s="165"/>
      <c r="J87" s="167"/>
      <c r="K87" s="238">
        <v>0</v>
      </c>
      <c r="L87" s="103">
        <f t="shared" si="0"/>
        <v>0</v>
      </c>
      <c r="M87" s="169"/>
      <c r="N87" s="170"/>
      <c r="O87" s="171"/>
      <c r="P87" s="185" t="str">
        <f t="shared" si="1"/>
        <v/>
      </c>
      <c r="Q87" s="172"/>
      <c r="R87" s="173"/>
      <c r="S87" s="239"/>
    </row>
    <row r="88" spans="1:19" s="21" customFormat="1" ht="12.75" customHeight="1" x14ac:dyDescent="0.2">
      <c r="A88" s="183">
        <f t="shared" si="2"/>
        <v>26</v>
      </c>
      <c r="B88" s="162"/>
      <c r="C88" s="162"/>
      <c r="D88" s="168"/>
      <c r="E88" s="164"/>
      <c r="F88" s="310"/>
      <c r="G88" s="311"/>
      <c r="H88" s="165"/>
      <c r="I88" s="165"/>
      <c r="J88" s="167"/>
      <c r="K88" s="238">
        <v>0</v>
      </c>
      <c r="L88" s="103">
        <f t="shared" si="0"/>
        <v>0</v>
      </c>
      <c r="M88" s="169"/>
      <c r="N88" s="170"/>
      <c r="O88" s="171"/>
      <c r="P88" s="185" t="str">
        <f t="shared" si="1"/>
        <v/>
      </c>
      <c r="Q88" s="172"/>
      <c r="R88" s="173"/>
      <c r="S88" s="239"/>
    </row>
    <row r="89" spans="1:19" s="21" customFormat="1" ht="12.75" customHeight="1" x14ac:dyDescent="0.2">
      <c r="A89" s="183">
        <f t="shared" si="2"/>
        <v>27</v>
      </c>
      <c r="B89" s="162"/>
      <c r="C89" s="162"/>
      <c r="D89" s="168"/>
      <c r="E89" s="164"/>
      <c r="F89" s="310"/>
      <c r="G89" s="311"/>
      <c r="H89" s="165"/>
      <c r="I89" s="165"/>
      <c r="J89" s="167"/>
      <c r="K89" s="238">
        <v>0</v>
      </c>
      <c r="L89" s="103">
        <f t="shared" si="0"/>
        <v>0</v>
      </c>
      <c r="M89" s="169"/>
      <c r="N89" s="170"/>
      <c r="O89" s="171"/>
      <c r="P89" s="185" t="str">
        <f t="shared" si="1"/>
        <v/>
      </c>
      <c r="Q89" s="172"/>
      <c r="R89" s="173"/>
      <c r="S89" s="239"/>
    </row>
    <row r="90" spans="1:19" s="21" customFormat="1" ht="12.75" customHeight="1" x14ac:dyDescent="0.2">
      <c r="A90" s="183">
        <f t="shared" si="2"/>
        <v>28</v>
      </c>
      <c r="B90" s="162"/>
      <c r="C90" s="162"/>
      <c r="D90" s="168"/>
      <c r="E90" s="164"/>
      <c r="F90" s="310"/>
      <c r="G90" s="311"/>
      <c r="H90" s="165"/>
      <c r="I90" s="165"/>
      <c r="J90" s="167"/>
      <c r="K90" s="238">
        <v>0</v>
      </c>
      <c r="L90" s="103">
        <f t="shared" si="0"/>
        <v>0</v>
      </c>
      <c r="M90" s="169"/>
      <c r="N90" s="170"/>
      <c r="O90" s="171"/>
      <c r="P90" s="185" t="str">
        <f t="shared" si="1"/>
        <v/>
      </c>
      <c r="Q90" s="172"/>
      <c r="R90" s="173"/>
      <c r="S90" s="239"/>
    </row>
    <row r="91" spans="1:19" s="21" customFormat="1" ht="12.75" customHeight="1" x14ac:dyDescent="0.2">
      <c r="A91" s="183">
        <f t="shared" si="2"/>
        <v>29</v>
      </c>
      <c r="B91" s="162"/>
      <c r="C91" s="162"/>
      <c r="D91" s="168"/>
      <c r="E91" s="164"/>
      <c r="F91" s="310"/>
      <c r="G91" s="312"/>
      <c r="H91" s="165"/>
      <c r="I91" s="165"/>
      <c r="J91" s="167"/>
      <c r="K91" s="238">
        <v>0</v>
      </c>
      <c r="L91" s="103">
        <f t="shared" si="0"/>
        <v>0</v>
      </c>
      <c r="M91" s="169"/>
      <c r="N91" s="170"/>
      <c r="O91" s="171"/>
      <c r="P91" s="185" t="str">
        <f t="shared" si="1"/>
        <v/>
      </c>
      <c r="Q91" s="172"/>
      <c r="R91" s="173"/>
      <c r="S91" s="239"/>
    </row>
    <row r="92" spans="1:19" s="21" customFormat="1" ht="12.75" customHeight="1" x14ac:dyDescent="0.2">
      <c r="A92" s="183">
        <f t="shared" si="2"/>
        <v>30</v>
      </c>
      <c r="B92" s="162"/>
      <c r="C92" s="162"/>
      <c r="D92" s="168"/>
      <c r="E92" s="164"/>
      <c r="F92" s="310"/>
      <c r="G92" s="312"/>
      <c r="H92" s="165"/>
      <c r="I92" s="165"/>
      <c r="J92" s="167"/>
      <c r="K92" s="238">
        <v>0</v>
      </c>
      <c r="L92" s="103">
        <f t="shared" si="0"/>
        <v>0</v>
      </c>
      <c r="M92" s="169"/>
      <c r="N92" s="170"/>
      <c r="O92" s="171"/>
      <c r="P92" s="185" t="str">
        <f t="shared" si="1"/>
        <v/>
      </c>
      <c r="Q92" s="172"/>
      <c r="R92" s="173"/>
      <c r="S92" s="239"/>
    </row>
    <row r="93" spans="1:19" s="21" customFormat="1" ht="12.75" customHeight="1" x14ac:dyDescent="0.2">
      <c r="A93" s="183">
        <f t="shared" si="2"/>
        <v>31</v>
      </c>
      <c r="B93" s="162"/>
      <c r="C93" s="162"/>
      <c r="D93" s="168"/>
      <c r="E93" s="164"/>
      <c r="F93" s="310"/>
      <c r="G93" s="312"/>
      <c r="H93" s="165"/>
      <c r="I93" s="165"/>
      <c r="J93" s="167"/>
      <c r="K93" s="238">
        <v>0</v>
      </c>
      <c r="L93" s="103">
        <f t="shared" si="0"/>
        <v>0</v>
      </c>
      <c r="M93" s="169"/>
      <c r="N93" s="170"/>
      <c r="O93" s="171"/>
      <c r="P93" s="185" t="str">
        <f t="shared" si="1"/>
        <v/>
      </c>
      <c r="Q93" s="172"/>
      <c r="R93" s="173"/>
      <c r="S93" s="239"/>
    </row>
    <row r="94" spans="1:19" s="21" customFormat="1" ht="12.75" customHeight="1" x14ac:dyDescent="0.2">
      <c r="A94" s="183">
        <f t="shared" si="2"/>
        <v>32</v>
      </c>
      <c r="B94" s="162"/>
      <c r="C94" s="162"/>
      <c r="D94" s="168"/>
      <c r="E94" s="164"/>
      <c r="F94" s="310"/>
      <c r="G94" s="312"/>
      <c r="H94" s="165"/>
      <c r="I94" s="165"/>
      <c r="J94" s="167"/>
      <c r="K94" s="238">
        <v>0</v>
      </c>
      <c r="L94" s="103">
        <f t="shared" si="0"/>
        <v>0</v>
      </c>
      <c r="M94" s="169"/>
      <c r="N94" s="170"/>
      <c r="O94" s="171"/>
      <c r="P94" s="185" t="str">
        <f t="shared" si="1"/>
        <v/>
      </c>
      <c r="Q94" s="172"/>
      <c r="R94" s="173"/>
      <c r="S94" s="239"/>
    </row>
    <row r="95" spans="1:19" s="21" customFormat="1" ht="12.75" customHeight="1" x14ac:dyDescent="0.2">
      <c r="A95" s="183">
        <f t="shared" si="2"/>
        <v>33</v>
      </c>
      <c r="B95" s="162"/>
      <c r="C95" s="162"/>
      <c r="D95" s="168"/>
      <c r="E95" s="164"/>
      <c r="F95" s="310"/>
      <c r="G95" s="312"/>
      <c r="H95" s="165"/>
      <c r="I95" s="165"/>
      <c r="J95" s="167"/>
      <c r="K95" s="238">
        <v>0</v>
      </c>
      <c r="L95" s="103">
        <f t="shared" ref="L95:L112" si="3">IF(OR(ISBLANK(F95),ISERROR($AC$12)),0,IF(J95 = $AE$11,0, IF($C$9=$AD$8,H95-K95, IF(F95&gt;=$AC$12, H95-K95, I95-K95))))</f>
        <v>0</v>
      </c>
      <c r="M95" s="169"/>
      <c r="N95" s="170"/>
      <c r="O95" s="171"/>
      <c r="P95" s="185" t="str">
        <f t="shared" si="1"/>
        <v/>
      </c>
      <c r="Q95" s="172"/>
      <c r="R95" s="173"/>
      <c r="S95" s="239"/>
    </row>
    <row r="96" spans="1:19" s="21" customFormat="1" ht="12.75" customHeight="1" x14ac:dyDescent="0.2">
      <c r="A96" s="183">
        <f t="shared" si="2"/>
        <v>34</v>
      </c>
      <c r="B96" s="162"/>
      <c r="C96" s="162"/>
      <c r="D96" s="168"/>
      <c r="E96" s="164"/>
      <c r="F96" s="310"/>
      <c r="G96" s="312"/>
      <c r="H96" s="165"/>
      <c r="I96" s="165"/>
      <c r="J96" s="167"/>
      <c r="K96" s="238">
        <v>0</v>
      </c>
      <c r="L96" s="103">
        <f t="shared" si="3"/>
        <v>0</v>
      </c>
      <c r="M96" s="169"/>
      <c r="N96" s="170"/>
      <c r="O96" s="171"/>
      <c r="P96" s="185" t="str">
        <f t="shared" si="1"/>
        <v/>
      </c>
      <c r="Q96" s="172"/>
      <c r="R96" s="173"/>
      <c r="S96" s="239"/>
    </row>
    <row r="97" spans="1:19" s="21" customFormat="1" ht="12.75" customHeight="1" x14ac:dyDescent="0.2">
      <c r="A97" s="183">
        <f t="shared" si="2"/>
        <v>35</v>
      </c>
      <c r="B97" s="162"/>
      <c r="C97" s="162"/>
      <c r="D97" s="168"/>
      <c r="E97" s="164"/>
      <c r="F97" s="310"/>
      <c r="G97" s="312"/>
      <c r="H97" s="165"/>
      <c r="I97" s="165"/>
      <c r="J97" s="167"/>
      <c r="K97" s="238">
        <v>0</v>
      </c>
      <c r="L97" s="103">
        <f t="shared" si="3"/>
        <v>0</v>
      </c>
      <c r="M97" s="169"/>
      <c r="N97" s="170"/>
      <c r="O97" s="171"/>
      <c r="P97" s="185" t="str">
        <f t="shared" si="1"/>
        <v/>
      </c>
      <c r="Q97" s="172"/>
      <c r="R97" s="173"/>
      <c r="S97" s="239"/>
    </row>
    <row r="98" spans="1:19" s="21" customFormat="1" ht="12.75" customHeight="1" x14ac:dyDescent="0.2">
      <c r="A98" s="183">
        <f t="shared" si="2"/>
        <v>36</v>
      </c>
      <c r="B98" s="162"/>
      <c r="C98" s="162"/>
      <c r="D98" s="168"/>
      <c r="E98" s="164"/>
      <c r="F98" s="310"/>
      <c r="G98" s="312"/>
      <c r="H98" s="165"/>
      <c r="I98" s="165"/>
      <c r="J98" s="167"/>
      <c r="K98" s="238">
        <v>0</v>
      </c>
      <c r="L98" s="103">
        <f t="shared" si="3"/>
        <v>0</v>
      </c>
      <c r="M98" s="169"/>
      <c r="N98" s="170"/>
      <c r="O98" s="171"/>
      <c r="P98" s="185" t="str">
        <f t="shared" si="1"/>
        <v/>
      </c>
      <c r="Q98" s="172"/>
      <c r="R98" s="173"/>
      <c r="S98" s="239"/>
    </row>
    <row r="99" spans="1:19" s="21" customFormat="1" ht="12.75" customHeight="1" x14ac:dyDescent="0.2">
      <c r="A99" s="183">
        <f t="shared" si="2"/>
        <v>37</v>
      </c>
      <c r="B99" s="162"/>
      <c r="C99" s="162"/>
      <c r="D99" s="168"/>
      <c r="E99" s="164"/>
      <c r="F99" s="310"/>
      <c r="G99" s="312"/>
      <c r="H99" s="165"/>
      <c r="I99" s="165"/>
      <c r="J99" s="167"/>
      <c r="K99" s="238">
        <v>0</v>
      </c>
      <c r="L99" s="103">
        <f t="shared" si="3"/>
        <v>0</v>
      </c>
      <c r="M99" s="169"/>
      <c r="N99" s="170"/>
      <c r="O99" s="171"/>
      <c r="P99" s="185" t="str">
        <f t="shared" si="1"/>
        <v/>
      </c>
      <c r="Q99" s="172"/>
      <c r="R99" s="173"/>
      <c r="S99" s="239"/>
    </row>
    <row r="100" spans="1:19" s="21" customFormat="1" ht="12.75" customHeight="1" x14ac:dyDescent="0.2">
      <c r="A100" s="183">
        <f t="shared" si="2"/>
        <v>38</v>
      </c>
      <c r="B100" s="162"/>
      <c r="C100" s="162"/>
      <c r="D100" s="168"/>
      <c r="E100" s="164"/>
      <c r="F100" s="310"/>
      <c r="G100" s="312"/>
      <c r="H100" s="165"/>
      <c r="I100" s="165"/>
      <c r="J100" s="167"/>
      <c r="K100" s="238">
        <v>0</v>
      </c>
      <c r="L100" s="103">
        <f t="shared" si="3"/>
        <v>0</v>
      </c>
      <c r="M100" s="169"/>
      <c r="N100" s="170"/>
      <c r="O100" s="171"/>
      <c r="P100" s="185" t="str">
        <f t="shared" si="1"/>
        <v/>
      </c>
      <c r="Q100" s="172"/>
      <c r="R100" s="173"/>
      <c r="S100" s="239"/>
    </row>
    <row r="101" spans="1:19" s="21" customFormat="1" ht="12.75" customHeight="1" x14ac:dyDescent="0.2">
      <c r="A101" s="183">
        <f t="shared" si="2"/>
        <v>39</v>
      </c>
      <c r="B101" s="162"/>
      <c r="C101" s="162"/>
      <c r="D101" s="168"/>
      <c r="E101" s="164"/>
      <c r="F101" s="310"/>
      <c r="G101" s="312"/>
      <c r="H101" s="165"/>
      <c r="I101" s="165"/>
      <c r="J101" s="167"/>
      <c r="K101" s="238">
        <v>0</v>
      </c>
      <c r="L101" s="103">
        <f t="shared" si="3"/>
        <v>0</v>
      </c>
      <c r="M101" s="169"/>
      <c r="N101" s="170"/>
      <c r="O101" s="171"/>
      <c r="P101" s="185" t="str">
        <f t="shared" si="1"/>
        <v/>
      </c>
      <c r="Q101" s="172"/>
      <c r="R101" s="173"/>
      <c r="S101" s="239"/>
    </row>
    <row r="102" spans="1:19" s="21" customFormat="1" ht="12.75" customHeight="1" x14ac:dyDescent="0.2">
      <c r="A102" s="183">
        <f t="shared" si="2"/>
        <v>40</v>
      </c>
      <c r="B102" s="162"/>
      <c r="C102" s="162"/>
      <c r="D102" s="168"/>
      <c r="E102" s="164"/>
      <c r="F102" s="310"/>
      <c r="G102" s="312"/>
      <c r="H102" s="165"/>
      <c r="I102" s="165"/>
      <c r="J102" s="167"/>
      <c r="K102" s="238">
        <v>0</v>
      </c>
      <c r="L102" s="103">
        <f t="shared" si="3"/>
        <v>0</v>
      </c>
      <c r="M102" s="169"/>
      <c r="N102" s="170"/>
      <c r="O102" s="171"/>
      <c r="P102" s="185" t="str">
        <f t="shared" si="1"/>
        <v/>
      </c>
      <c r="Q102" s="172"/>
      <c r="R102" s="173"/>
      <c r="S102" s="239"/>
    </row>
    <row r="103" spans="1:19" s="21" customFormat="1" ht="12.75" customHeight="1" x14ac:dyDescent="0.2">
      <c r="A103" s="183">
        <f t="shared" si="2"/>
        <v>41</v>
      </c>
      <c r="B103" s="162"/>
      <c r="C103" s="162"/>
      <c r="D103" s="168"/>
      <c r="E103" s="164"/>
      <c r="F103" s="310"/>
      <c r="G103" s="312"/>
      <c r="H103" s="165"/>
      <c r="I103" s="165"/>
      <c r="J103" s="167"/>
      <c r="K103" s="238">
        <v>0</v>
      </c>
      <c r="L103" s="103">
        <f t="shared" si="3"/>
        <v>0</v>
      </c>
      <c r="M103" s="169"/>
      <c r="N103" s="170"/>
      <c r="O103" s="171"/>
      <c r="P103" s="185" t="str">
        <f t="shared" si="1"/>
        <v/>
      </c>
      <c r="Q103" s="172"/>
      <c r="R103" s="173"/>
      <c r="S103" s="239"/>
    </row>
    <row r="104" spans="1:19" s="21" customFormat="1" ht="12.75" customHeight="1" x14ac:dyDescent="0.2">
      <c r="A104" s="183">
        <f t="shared" si="2"/>
        <v>42</v>
      </c>
      <c r="B104" s="162"/>
      <c r="C104" s="162"/>
      <c r="D104" s="168"/>
      <c r="E104" s="164"/>
      <c r="F104" s="310"/>
      <c r="G104" s="312"/>
      <c r="H104" s="165"/>
      <c r="I104" s="165"/>
      <c r="J104" s="167"/>
      <c r="K104" s="238">
        <v>0</v>
      </c>
      <c r="L104" s="103">
        <f t="shared" si="3"/>
        <v>0</v>
      </c>
      <c r="M104" s="169"/>
      <c r="N104" s="170"/>
      <c r="O104" s="171"/>
      <c r="P104" s="185" t="str">
        <f t="shared" si="1"/>
        <v/>
      </c>
      <c r="Q104" s="172"/>
      <c r="R104" s="173"/>
      <c r="S104" s="239"/>
    </row>
    <row r="105" spans="1:19" s="21" customFormat="1" ht="12.75" customHeight="1" x14ac:dyDescent="0.2">
      <c r="A105" s="183">
        <f t="shared" si="2"/>
        <v>43</v>
      </c>
      <c r="B105" s="162"/>
      <c r="C105" s="162"/>
      <c r="D105" s="168"/>
      <c r="E105" s="164"/>
      <c r="F105" s="310"/>
      <c r="G105" s="312"/>
      <c r="H105" s="165"/>
      <c r="I105" s="165"/>
      <c r="J105" s="167"/>
      <c r="K105" s="238">
        <v>0</v>
      </c>
      <c r="L105" s="103">
        <f t="shared" si="3"/>
        <v>0</v>
      </c>
      <c r="M105" s="169"/>
      <c r="N105" s="170"/>
      <c r="O105" s="171"/>
      <c r="P105" s="185" t="str">
        <f t="shared" si="1"/>
        <v/>
      </c>
      <c r="Q105" s="172"/>
      <c r="R105" s="173"/>
      <c r="S105" s="239"/>
    </row>
    <row r="106" spans="1:19" s="21" customFormat="1" ht="12.75" customHeight="1" x14ac:dyDescent="0.2">
      <c r="A106" s="183">
        <f t="shared" si="2"/>
        <v>44</v>
      </c>
      <c r="B106" s="162"/>
      <c r="C106" s="162"/>
      <c r="D106" s="168"/>
      <c r="E106" s="164"/>
      <c r="F106" s="310"/>
      <c r="G106" s="312"/>
      <c r="H106" s="165"/>
      <c r="I106" s="165"/>
      <c r="J106" s="167"/>
      <c r="K106" s="238">
        <v>0</v>
      </c>
      <c r="L106" s="103">
        <f t="shared" si="3"/>
        <v>0</v>
      </c>
      <c r="M106" s="169"/>
      <c r="N106" s="170"/>
      <c r="O106" s="171"/>
      <c r="P106" s="185" t="str">
        <f t="shared" si="1"/>
        <v/>
      </c>
      <c r="Q106" s="172"/>
      <c r="R106" s="173"/>
      <c r="S106" s="239"/>
    </row>
    <row r="107" spans="1:19" s="21" customFormat="1" ht="12.75" customHeight="1" x14ac:dyDescent="0.2">
      <c r="A107" s="183">
        <f t="shared" si="2"/>
        <v>45</v>
      </c>
      <c r="B107" s="162"/>
      <c r="C107" s="162"/>
      <c r="D107" s="168"/>
      <c r="E107" s="164"/>
      <c r="F107" s="310"/>
      <c r="G107" s="312"/>
      <c r="H107" s="165"/>
      <c r="I107" s="165"/>
      <c r="J107" s="167"/>
      <c r="K107" s="238">
        <v>0</v>
      </c>
      <c r="L107" s="103">
        <f t="shared" si="3"/>
        <v>0</v>
      </c>
      <c r="M107" s="169"/>
      <c r="N107" s="170"/>
      <c r="O107" s="171"/>
      <c r="P107" s="185" t="str">
        <f t="shared" si="1"/>
        <v/>
      </c>
      <c r="Q107" s="172"/>
      <c r="R107" s="173"/>
      <c r="S107" s="239"/>
    </row>
    <row r="108" spans="1:19" s="21" customFormat="1" ht="12.75" customHeight="1" x14ac:dyDescent="0.2">
      <c r="A108" s="183">
        <f t="shared" si="2"/>
        <v>46</v>
      </c>
      <c r="B108" s="162"/>
      <c r="C108" s="162"/>
      <c r="D108" s="168"/>
      <c r="E108" s="164"/>
      <c r="F108" s="310"/>
      <c r="G108" s="312"/>
      <c r="H108" s="165"/>
      <c r="I108" s="165"/>
      <c r="J108" s="167"/>
      <c r="K108" s="238">
        <v>0</v>
      </c>
      <c r="L108" s="103">
        <f t="shared" si="3"/>
        <v>0</v>
      </c>
      <c r="M108" s="169"/>
      <c r="N108" s="170"/>
      <c r="O108" s="171"/>
      <c r="P108" s="185" t="str">
        <f t="shared" si="1"/>
        <v/>
      </c>
      <c r="Q108" s="172"/>
      <c r="R108" s="173"/>
      <c r="S108" s="239"/>
    </row>
    <row r="109" spans="1:19" s="21" customFormat="1" ht="12.75" customHeight="1" x14ac:dyDescent="0.2">
      <c r="A109" s="183">
        <f t="shared" si="2"/>
        <v>47</v>
      </c>
      <c r="B109" s="162"/>
      <c r="C109" s="162"/>
      <c r="D109" s="168"/>
      <c r="E109" s="164"/>
      <c r="F109" s="310"/>
      <c r="G109" s="312"/>
      <c r="H109" s="165"/>
      <c r="I109" s="165"/>
      <c r="J109" s="167"/>
      <c r="K109" s="238">
        <v>0</v>
      </c>
      <c r="L109" s="103">
        <f t="shared" si="3"/>
        <v>0</v>
      </c>
      <c r="M109" s="169"/>
      <c r="N109" s="170"/>
      <c r="O109" s="171"/>
      <c r="P109" s="185" t="str">
        <f t="shared" si="1"/>
        <v/>
      </c>
      <c r="Q109" s="172"/>
      <c r="R109" s="173"/>
      <c r="S109" s="239"/>
    </row>
    <row r="110" spans="1:19" s="21" customFormat="1" ht="12.75" customHeight="1" x14ac:dyDescent="0.2">
      <c r="A110" s="183">
        <f t="shared" si="2"/>
        <v>48</v>
      </c>
      <c r="B110" s="162"/>
      <c r="C110" s="162"/>
      <c r="D110" s="168"/>
      <c r="E110" s="164"/>
      <c r="F110" s="310"/>
      <c r="G110" s="312"/>
      <c r="H110" s="165"/>
      <c r="I110" s="165"/>
      <c r="J110" s="167"/>
      <c r="K110" s="238">
        <v>0</v>
      </c>
      <c r="L110" s="103">
        <f t="shared" si="3"/>
        <v>0</v>
      </c>
      <c r="M110" s="169"/>
      <c r="N110" s="170"/>
      <c r="O110" s="171"/>
      <c r="P110" s="185" t="str">
        <f t="shared" si="1"/>
        <v/>
      </c>
      <c r="Q110" s="172"/>
      <c r="R110" s="173"/>
      <c r="S110" s="239"/>
    </row>
    <row r="111" spans="1:19" s="21" customFormat="1" ht="12.75" customHeight="1" x14ac:dyDescent="0.2">
      <c r="A111" s="183">
        <f t="shared" si="2"/>
        <v>49</v>
      </c>
      <c r="B111" s="162"/>
      <c r="C111" s="162"/>
      <c r="D111" s="168"/>
      <c r="E111" s="164"/>
      <c r="F111" s="310"/>
      <c r="G111" s="312"/>
      <c r="H111" s="165"/>
      <c r="I111" s="165"/>
      <c r="J111" s="167"/>
      <c r="K111" s="238">
        <v>0</v>
      </c>
      <c r="L111" s="103">
        <f t="shared" si="3"/>
        <v>0</v>
      </c>
      <c r="M111" s="169"/>
      <c r="N111" s="170"/>
      <c r="O111" s="171"/>
      <c r="P111" s="185" t="str">
        <f t="shared" si="1"/>
        <v/>
      </c>
      <c r="Q111" s="172"/>
      <c r="R111" s="173"/>
      <c r="S111" s="239"/>
    </row>
    <row r="112" spans="1:19" s="21" customFormat="1" ht="12.75" customHeight="1" x14ac:dyDescent="0.2">
      <c r="A112" s="183">
        <f t="shared" si="2"/>
        <v>50</v>
      </c>
      <c r="B112" s="162"/>
      <c r="C112" s="162"/>
      <c r="D112" s="168"/>
      <c r="E112" s="164"/>
      <c r="F112" s="310"/>
      <c r="G112" s="312"/>
      <c r="H112" s="165"/>
      <c r="I112" s="165"/>
      <c r="J112" s="167"/>
      <c r="K112" s="238">
        <v>0</v>
      </c>
      <c r="L112" s="103">
        <f t="shared" si="3"/>
        <v>0</v>
      </c>
      <c r="M112" s="169"/>
      <c r="N112" s="170"/>
      <c r="O112" s="171"/>
      <c r="P112" s="185" t="str">
        <f t="shared" si="1"/>
        <v/>
      </c>
      <c r="Q112" s="172"/>
      <c r="R112" s="173"/>
      <c r="S112" s="239"/>
    </row>
    <row r="113" spans="1:51" ht="9.9499999999999993" customHeight="1" x14ac:dyDescent="0.3">
      <c r="A113" s="104"/>
      <c r="B113" s="64"/>
      <c r="C113" s="65"/>
      <c r="D113" s="65"/>
      <c r="E113" s="66"/>
      <c r="F113" s="66"/>
      <c r="G113" s="64"/>
      <c r="H113" s="67"/>
      <c r="I113" s="67"/>
      <c r="J113" s="68"/>
      <c r="K113" s="68"/>
      <c r="L113" s="69"/>
      <c r="M113" s="62"/>
      <c r="N113" s="62"/>
      <c r="O113" s="62"/>
      <c r="P113" s="62"/>
      <c r="Q113" s="62"/>
      <c r="R113" s="62"/>
      <c r="S113" s="240"/>
      <c r="Z113" s="5"/>
      <c r="AA113" s="5"/>
      <c r="AB113" s="5"/>
      <c r="AC113" s="5"/>
      <c r="AF113" s="5"/>
      <c r="AG113" s="5"/>
      <c r="AH113" s="5"/>
      <c r="AI113" s="5"/>
      <c r="AJ113" s="5"/>
      <c r="AK113" s="5"/>
      <c r="AL113" s="5"/>
      <c r="AM113" s="5"/>
      <c r="AN113" s="5"/>
      <c r="AO113" s="5"/>
      <c r="AP113" s="5"/>
      <c r="AQ113" s="5"/>
      <c r="AR113" s="5"/>
      <c r="AS113" s="5"/>
      <c r="AT113" s="5"/>
      <c r="AU113" s="5"/>
      <c r="AV113" s="5"/>
      <c r="AW113" s="5"/>
      <c r="AX113" s="5"/>
      <c r="AY113" s="5"/>
    </row>
    <row r="114" spans="1:51" ht="9.9499999999999993" customHeight="1" x14ac:dyDescent="0.2">
      <c r="S114" s="241"/>
      <c r="Z114" s="5"/>
      <c r="AA114" s="5"/>
      <c r="AB114" s="5"/>
      <c r="AC114" s="5"/>
      <c r="AF114" s="5"/>
      <c r="AG114" s="5"/>
      <c r="AH114" s="5"/>
      <c r="AI114" s="5"/>
      <c r="AJ114" s="5"/>
      <c r="AK114" s="5"/>
      <c r="AL114" s="5"/>
      <c r="AM114" s="5"/>
      <c r="AN114" s="5"/>
      <c r="AO114" s="5"/>
      <c r="AP114" s="5"/>
      <c r="AQ114" s="5"/>
      <c r="AR114" s="5"/>
      <c r="AS114" s="5"/>
      <c r="AT114" s="5"/>
      <c r="AU114" s="5"/>
      <c r="AV114" s="5"/>
      <c r="AW114" s="5"/>
      <c r="AX114" s="5"/>
      <c r="AY114" s="5"/>
    </row>
    <row r="115" spans="1:51" ht="13.5" customHeight="1" x14ac:dyDescent="0.2">
      <c r="B115" s="16" t="s">
        <v>15</v>
      </c>
      <c r="C115" s="16" t="s">
        <v>16</v>
      </c>
      <c r="D115" s="16" t="s">
        <v>17</v>
      </c>
      <c r="E115" s="16" t="s">
        <v>18</v>
      </c>
      <c r="F115" s="378" t="s">
        <v>19</v>
      </c>
      <c r="G115" s="379"/>
      <c r="H115" s="33" t="s">
        <v>37</v>
      </c>
      <c r="I115" s="33" t="s">
        <v>22</v>
      </c>
      <c r="J115" s="33" t="s">
        <v>22</v>
      </c>
      <c r="K115" s="33" t="s">
        <v>21</v>
      </c>
      <c r="L115" s="33" t="s">
        <v>24</v>
      </c>
      <c r="M115" s="34" t="s">
        <v>23</v>
      </c>
      <c r="N115" s="34" t="s">
        <v>25</v>
      </c>
      <c r="O115" s="34" t="s">
        <v>26</v>
      </c>
      <c r="P115" s="34" t="s">
        <v>27</v>
      </c>
      <c r="Q115" s="34" t="s">
        <v>3</v>
      </c>
      <c r="R115" s="34" t="s">
        <v>4</v>
      </c>
      <c r="S115" s="242"/>
      <c r="Z115" s="5"/>
      <c r="AA115" s="5"/>
      <c r="AB115" s="5"/>
      <c r="AC115" s="5"/>
      <c r="AF115" s="5"/>
      <c r="AG115" s="5"/>
      <c r="AH115" s="5"/>
      <c r="AI115" s="5"/>
      <c r="AJ115" s="5"/>
      <c r="AK115" s="5"/>
      <c r="AL115" s="5"/>
      <c r="AM115" s="5"/>
      <c r="AN115" s="5"/>
      <c r="AO115" s="5"/>
      <c r="AP115" s="5"/>
      <c r="AQ115" s="5"/>
      <c r="AR115" s="5"/>
      <c r="AS115" s="5"/>
      <c r="AT115" s="5"/>
      <c r="AU115" s="5"/>
      <c r="AV115" s="5"/>
      <c r="AW115" s="5"/>
      <c r="AX115" s="5"/>
      <c r="AY115" s="5"/>
    </row>
    <row r="116" spans="1:51" ht="15.95" customHeight="1" x14ac:dyDescent="0.2">
      <c r="A116" s="380" t="str">
        <f>IF(ISBLANK(C9),"","#")</f>
        <v/>
      </c>
      <c r="B116" s="304" t="str">
        <f ca="1">IF($C$9=$AD$8,INDIRECT("AS"&amp;AF55),IF(OR($C$9=$AD$9, $C$9=$AD$10,$C$9=$AD$11),INDIRECT("AG"&amp;AF55),""))</f>
        <v>Address/Unit</v>
      </c>
      <c r="C116" s="304" t="str">
        <f ca="1">IF($C$9=$AD$8,INDIRECT("AS"&amp;AG55),IF(OR($C$9=$AD$9, $C$9=$AD$10,$C$9=$AD$11),INDIRECT("AG"&amp;AG55),""))</f>
        <v>Head of Household Name</v>
      </c>
      <c r="D116" s="304" t="str">
        <f ca="1">IF($C$9=$AD$8,INDIRECT("AS"&amp;AH55),IF(OR($C$9=$AD$9, $C$9=$AD$10,$C$9=$AD$11),INDIRECT("AG"&amp;AH55),""))</f>
        <v># In Household</v>
      </c>
      <c r="E116" s="304">
        <f ca="1">IF($C$9=$AD$8,INDIRECT("AS"&amp;AI55),IF(OR($C$9=$AD$9, $C$9=$AD$10,$C$9=$AD$11),INDIRECT("AG"&amp;AI55),""))</f>
        <v>0</v>
      </c>
      <c r="F116" s="316" t="str">
        <f ca="1">IF($C$9=$AD$8,INDIRECT("AS"&amp;AJ55),IF(OR($C$9=$AD$9, $C$9=$AD$10,$C$9=$AD$11),INDIRECT("AG"&amp;AJ55),""))</f>
        <v>Application Year</v>
      </c>
      <c r="G116" s="301"/>
      <c r="H116" s="304" t="str">
        <f ca="1">IF($C$9=$AD$8,INDIRECT("AS"&amp;AK55),IF(OR($C$9=$AD$9, $C$9=$AD$10,$C$9=$AD$11),INDIRECT("AG"&amp;AK55),""))</f>
        <v>Annual Income</v>
      </c>
      <c r="I116" s="375">
        <f ca="1">IF(ISERROR(AC11),"Enter Proj # in cell C13",IF($C$9=$AD$8,INDIRECT("AS"&amp;AL55),IF(OR($C$9=$AD$9, $C$9=$AD$10,$C$9=$AD$11),INDIRECT("AG"&amp;AL55),"")))</f>
        <v>0</v>
      </c>
      <c r="J116" s="316" t="str">
        <f ca="1">IF($C$9=$AD$8,INDIRECT("AS"&amp;AM55),IF(OR($C$9=$AD$9, $C$9=$AD$10,$C$9=$AD$11),INDIRECT("AG"&amp;AM55),""))</f>
        <v>Unit Targeting (&lt;30,&lt;50,&lt;60,&lt;80,&gt;80)</v>
      </c>
      <c r="K116" s="372" t="str">
        <f ca="1">IF($C$9=$AD$8,INDIRECT("AS"&amp;AN55),IF(OR($C$9=$AD$9, $C$9=$AD$10,$C$9=$AD$11),INDIRECT("AG"&amp;AN55),""))</f>
        <v>Max. $ Inc. Allowed for Family Size</v>
      </c>
      <c r="L116" s="313" t="str">
        <f ca="1">IF($C$9=$AD$8,INDIRECT("AS"&amp;AO55),IF(OR($C$9=$AD$9, $C$9=$AD$10,$C$9=$AD$11),INDIRECT("AG"&amp;AO55),""))</f>
        <v>Actual Below Max</v>
      </c>
      <c r="M116" s="301" t="str">
        <f ca="1">IF($C$9=$AD$8,INDIRECT("AS"&amp;AR55),IF(OR($C$9=$AD$9, $C$9=$AD$10,$C$9=$AD$11),INDIRECT("AG"&amp;AR55),""))</f>
        <v>Actuall Monthly Rent Charged</v>
      </c>
      <c r="N116" s="304" t="str">
        <f ca="1">IF($C$9=$AD$8,INDIRECT("AS"&amp;AS55),IF(OR($C$9=$AD$9, $C$9=$AD$10,$C$9=$AD$11),INDIRECT("AG"&amp;AS55),""))</f>
        <v>Tenant's Rent Share</v>
      </c>
      <c r="O116" s="316" t="str">
        <f ca="1">IF($C$9=$AD$8,INDIRECT("AS"&amp;AT55),IF(OR($C$9=$AD$9, $C$9=$AD$10,$C$9=$AD$11),INDIRECT("AG"&amp;AT55),""))</f>
        <v># of Bedrooms in Unit</v>
      </c>
      <c r="P116" s="307" t="str">
        <f ca="1">IF($C$9=$AD$8,INDIRECT("AS"&amp;AU55),IF(OR($C$9=$AD$9, $C$9=$AD$10,$C$9=$AD$11),INDIRECT("AG"&amp;AU55),""))</f>
        <v>Unit Affordability Ratio</v>
      </c>
      <c r="Q116" s="301" t="str">
        <f ca="1">IF($C$9=$AD$11,INDIRECT("AS"&amp;AV55),IF(OR($C$9=$AD$9, $C$9=$AD$10,$C$9=$AD$8),INDIRECT("AG"&amp;AV55),""))</f>
        <v>Special Needs</v>
      </c>
      <c r="R116" s="304" t="str">
        <f ca="1">IF($C$9=$AD$11,INDIRECT("AS"&amp;AW55),IF(OR($C$9=$AD$9, $C$9=$AD$10,$C$9=$AD$8),INDIRECT("AG"&amp;AW55),""))</f>
        <v>Homeless Household</v>
      </c>
      <c r="S116" s="304" t="s">
        <v>3819</v>
      </c>
      <c r="Z116" s="5"/>
      <c r="AA116" s="5"/>
      <c r="AB116" s="5"/>
      <c r="AC116" s="5"/>
      <c r="AF116" s="5"/>
      <c r="AG116" s="5"/>
      <c r="AH116" s="5"/>
      <c r="AI116" s="5"/>
      <c r="AJ116" s="5"/>
      <c r="AK116" s="5"/>
      <c r="AL116" s="5"/>
      <c r="AM116" s="5"/>
      <c r="AN116" s="5"/>
      <c r="AO116" s="5"/>
      <c r="AP116" s="5"/>
      <c r="AQ116" s="5"/>
      <c r="AR116" s="5"/>
      <c r="AS116" s="5"/>
      <c r="AT116" s="5"/>
      <c r="AU116" s="5"/>
      <c r="AV116" s="5"/>
      <c r="AW116" s="5"/>
      <c r="AX116" s="5"/>
      <c r="AY116" s="5"/>
    </row>
    <row r="117" spans="1:51" ht="15.95" customHeight="1" x14ac:dyDescent="0.2">
      <c r="A117" s="380"/>
      <c r="B117" s="305"/>
      <c r="C117" s="305"/>
      <c r="D117" s="305"/>
      <c r="E117" s="305"/>
      <c r="F117" s="317"/>
      <c r="G117" s="302"/>
      <c r="H117" s="305"/>
      <c r="I117" s="376"/>
      <c r="J117" s="317"/>
      <c r="K117" s="373"/>
      <c r="L117" s="314"/>
      <c r="M117" s="302"/>
      <c r="N117" s="305"/>
      <c r="O117" s="317"/>
      <c r="P117" s="308"/>
      <c r="Q117" s="302"/>
      <c r="R117" s="305"/>
      <c r="S117" s="305"/>
      <c r="Z117" s="5"/>
      <c r="AA117" s="5"/>
      <c r="AB117" s="5"/>
      <c r="AC117" s="5"/>
      <c r="AF117" s="5"/>
      <c r="AG117" s="5"/>
      <c r="AH117" s="5"/>
      <c r="AI117" s="5"/>
      <c r="AJ117" s="5"/>
      <c r="AK117" s="5"/>
      <c r="AL117" s="5"/>
      <c r="AM117" s="5"/>
      <c r="AN117" s="5"/>
      <c r="AO117" s="5"/>
      <c r="AP117" s="5"/>
      <c r="AQ117" s="5"/>
      <c r="AR117" s="5"/>
      <c r="AS117" s="5"/>
      <c r="AT117" s="5"/>
      <c r="AU117" s="5"/>
      <c r="AV117" s="5"/>
      <c r="AW117" s="5"/>
      <c r="AX117" s="5"/>
      <c r="AY117" s="5"/>
    </row>
    <row r="118" spans="1:51" ht="15.95" customHeight="1" x14ac:dyDescent="0.2">
      <c r="A118" s="380"/>
      <c r="B118" s="305"/>
      <c r="C118" s="305"/>
      <c r="D118" s="305"/>
      <c r="E118" s="305"/>
      <c r="F118" s="317"/>
      <c r="G118" s="302"/>
      <c r="H118" s="305"/>
      <c r="I118" s="376"/>
      <c r="J118" s="317"/>
      <c r="K118" s="373"/>
      <c r="L118" s="314"/>
      <c r="M118" s="302"/>
      <c r="N118" s="305"/>
      <c r="O118" s="317"/>
      <c r="P118" s="308"/>
      <c r="Q118" s="302"/>
      <c r="R118" s="305"/>
      <c r="S118" s="305"/>
      <c r="Z118" s="5"/>
      <c r="AA118" s="5"/>
      <c r="AB118" s="5"/>
      <c r="AC118" s="5"/>
      <c r="AF118" s="5"/>
      <c r="AG118" s="5"/>
      <c r="AH118" s="5"/>
      <c r="AI118" s="5"/>
      <c r="AJ118" s="5"/>
      <c r="AK118" s="5"/>
      <c r="AL118" s="5"/>
      <c r="AM118" s="5"/>
      <c r="AN118" s="5"/>
      <c r="AO118" s="5"/>
      <c r="AP118" s="5"/>
      <c r="AQ118" s="5"/>
      <c r="AR118" s="5"/>
      <c r="AS118" s="5"/>
      <c r="AT118" s="5"/>
      <c r="AU118" s="5"/>
      <c r="AV118" s="5"/>
      <c r="AW118" s="5"/>
      <c r="AX118" s="5"/>
      <c r="AY118" s="5"/>
    </row>
    <row r="119" spans="1:51" ht="15.75" customHeight="1" x14ac:dyDescent="0.2">
      <c r="A119" s="380"/>
      <c r="B119" s="306"/>
      <c r="C119" s="306"/>
      <c r="D119" s="306"/>
      <c r="E119" s="306"/>
      <c r="F119" s="318"/>
      <c r="G119" s="303"/>
      <c r="H119" s="306"/>
      <c r="I119" s="377"/>
      <c r="J119" s="318"/>
      <c r="K119" s="374"/>
      <c r="L119" s="315"/>
      <c r="M119" s="303"/>
      <c r="N119" s="306"/>
      <c r="O119" s="318"/>
      <c r="P119" s="309"/>
      <c r="Q119" s="303"/>
      <c r="R119" s="306"/>
      <c r="S119" s="306"/>
      <c r="Z119" s="5"/>
      <c r="AA119" s="5"/>
      <c r="AB119" s="5"/>
      <c r="AC119" s="5"/>
      <c r="AF119" s="5"/>
      <c r="AG119" s="5"/>
      <c r="AH119" s="5"/>
      <c r="AI119" s="5"/>
      <c r="AJ119" s="5"/>
      <c r="AK119" s="5"/>
      <c r="AL119" s="5"/>
      <c r="AM119" s="5"/>
      <c r="AN119" s="5"/>
      <c r="AO119" s="5"/>
      <c r="AP119" s="5"/>
      <c r="AQ119" s="5"/>
      <c r="AR119" s="5"/>
      <c r="AS119" s="5"/>
      <c r="AT119" s="5"/>
      <c r="AU119" s="5"/>
      <c r="AV119" s="5"/>
      <c r="AW119" s="5"/>
      <c r="AX119" s="5"/>
      <c r="AY119" s="5"/>
    </row>
    <row r="120" spans="1:51" s="21" customFormat="1" ht="12.75" customHeight="1" x14ac:dyDescent="0.2">
      <c r="A120" s="183">
        <f>A112+1</f>
        <v>51</v>
      </c>
      <c r="B120" s="174"/>
      <c r="C120" s="174"/>
      <c r="D120" s="175"/>
      <c r="E120" s="164"/>
      <c r="F120" s="298"/>
      <c r="G120" s="381"/>
      <c r="H120" s="176"/>
      <c r="I120" s="176"/>
      <c r="J120" s="177"/>
      <c r="K120" s="238">
        <v>0</v>
      </c>
      <c r="L120" s="103">
        <f t="shared" ref="L120:L151" si="4">IF(OR(ISBLANK(F120),ISERROR($AC$12)),0,IF(J120 = $AE$11,0, IF($C$9=$AD$8,H120-K120, IF(F120&gt;=$AC$12, H120-K120, I120-K120))))</f>
        <v>0</v>
      </c>
      <c r="M120" s="178"/>
      <c r="N120" s="179"/>
      <c r="O120" s="180"/>
      <c r="P120" s="185" t="str">
        <f>IF(S120&lt;&gt;"",IFERROR(IF(N120&lt;=S120,"PASS","FAIL"),""),"")</f>
        <v/>
      </c>
      <c r="Q120" s="181"/>
      <c r="R120" s="182"/>
      <c r="S120" s="239"/>
    </row>
    <row r="121" spans="1:51" s="21" customFormat="1" ht="12.75" customHeight="1" x14ac:dyDescent="0.2">
      <c r="A121" s="183">
        <f>A120+1</f>
        <v>52</v>
      </c>
      <c r="B121" s="174"/>
      <c r="C121" s="174"/>
      <c r="D121" s="175"/>
      <c r="E121" s="164"/>
      <c r="F121" s="298"/>
      <c r="G121" s="385"/>
      <c r="H121" s="176"/>
      <c r="I121" s="176"/>
      <c r="J121" s="177"/>
      <c r="K121" s="238">
        <v>0</v>
      </c>
      <c r="L121" s="103">
        <f t="shared" si="4"/>
        <v>0</v>
      </c>
      <c r="M121" s="178"/>
      <c r="N121" s="179"/>
      <c r="O121" s="180"/>
      <c r="P121" s="185" t="str">
        <f t="shared" ref="P121:P169" si="5">IF(S121&lt;&gt;"",IFERROR(IF(N121&lt;=S121,"PASS","FAIL"),""),"")</f>
        <v/>
      </c>
      <c r="Q121" s="181"/>
      <c r="R121" s="182"/>
      <c r="S121" s="239"/>
    </row>
    <row r="122" spans="1:51" s="21" customFormat="1" ht="12.75" customHeight="1" x14ac:dyDescent="0.2">
      <c r="A122" s="183">
        <f t="shared" ref="A122:A169" si="6">A121+1</f>
        <v>53</v>
      </c>
      <c r="B122" s="174"/>
      <c r="C122" s="174"/>
      <c r="D122" s="175"/>
      <c r="E122" s="164"/>
      <c r="F122" s="298"/>
      <c r="G122" s="299"/>
      <c r="H122" s="176"/>
      <c r="I122" s="176"/>
      <c r="J122" s="177"/>
      <c r="K122" s="238">
        <v>0</v>
      </c>
      <c r="L122" s="103">
        <f t="shared" si="4"/>
        <v>0</v>
      </c>
      <c r="M122" s="178"/>
      <c r="N122" s="179"/>
      <c r="O122" s="180"/>
      <c r="P122" s="185" t="str">
        <f t="shared" si="5"/>
        <v/>
      </c>
      <c r="Q122" s="181"/>
      <c r="R122" s="182"/>
      <c r="S122" s="239"/>
    </row>
    <row r="123" spans="1:51" s="21" customFormat="1" ht="12.75" customHeight="1" x14ac:dyDescent="0.2">
      <c r="A123" s="183">
        <f t="shared" si="6"/>
        <v>54</v>
      </c>
      <c r="B123" s="174"/>
      <c r="C123" s="174"/>
      <c r="D123" s="175"/>
      <c r="E123" s="164"/>
      <c r="F123" s="298"/>
      <c r="G123" s="299"/>
      <c r="H123" s="176"/>
      <c r="I123" s="176"/>
      <c r="J123" s="177"/>
      <c r="K123" s="238">
        <v>0</v>
      </c>
      <c r="L123" s="103">
        <f t="shared" si="4"/>
        <v>0</v>
      </c>
      <c r="M123" s="178"/>
      <c r="N123" s="179"/>
      <c r="O123" s="180"/>
      <c r="P123" s="185" t="str">
        <f t="shared" si="5"/>
        <v/>
      </c>
      <c r="Q123" s="181"/>
      <c r="R123" s="182"/>
      <c r="S123" s="239"/>
    </row>
    <row r="124" spans="1:51" s="21" customFormat="1" ht="12.75" customHeight="1" x14ac:dyDescent="0.2">
      <c r="A124" s="183">
        <f t="shared" si="6"/>
        <v>55</v>
      </c>
      <c r="B124" s="174"/>
      <c r="C124" s="174"/>
      <c r="D124" s="175"/>
      <c r="E124" s="164"/>
      <c r="F124" s="298"/>
      <c r="G124" s="299"/>
      <c r="H124" s="176"/>
      <c r="I124" s="176"/>
      <c r="J124" s="177"/>
      <c r="K124" s="238">
        <v>0</v>
      </c>
      <c r="L124" s="103">
        <f t="shared" si="4"/>
        <v>0</v>
      </c>
      <c r="M124" s="178"/>
      <c r="N124" s="179"/>
      <c r="O124" s="180"/>
      <c r="P124" s="185" t="str">
        <f t="shared" si="5"/>
        <v/>
      </c>
      <c r="Q124" s="181"/>
      <c r="R124" s="182"/>
      <c r="S124" s="239"/>
    </row>
    <row r="125" spans="1:51" s="21" customFormat="1" ht="12.75" customHeight="1" x14ac:dyDescent="0.2">
      <c r="A125" s="183">
        <f t="shared" si="6"/>
        <v>56</v>
      </c>
      <c r="B125" s="174"/>
      <c r="C125" s="174"/>
      <c r="D125" s="175"/>
      <c r="E125" s="164"/>
      <c r="F125" s="298"/>
      <c r="G125" s="299"/>
      <c r="H125" s="176"/>
      <c r="I125" s="176"/>
      <c r="J125" s="177"/>
      <c r="K125" s="238">
        <v>0</v>
      </c>
      <c r="L125" s="103">
        <f t="shared" si="4"/>
        <v>0</v>
      </c>
      <c r="M125" s="178"/>
      <c r="N125" s="179"/>
      <c r="O125" s="180"/>
      <c r="P125" s="185" t="str">
        <f t="shared" si="5"/>
        <v/>
      </c>
      <c r="Q125" s="181"/>
      <c r="R125" s="182"/>
      <c r="S125" s="239"/>
    </row>
    <row r="126" spans="1:51" s="21" customFormat="1" ht="12.75" customHeight="1" x14ac:dyDescent="0.2">
      <c r="A126" s="183">
        <f t="shared" si="6"/>
        <v>57</v>
      </c>
      <c r="B126" s="174"/>
      <c r="C126" s="174"/>
      <c r="D126" s="175"/>
      <c r="E126" s="164"/>
      <c r="F126" s="298"/>
      <c r="G126" s="299"/>
      <c r="H126" s="176"/>
      <c r="I126" s="176"/>
      <c r="J126" s="177"/>
      <c r="K126" s="238">
        <v>0</v>
      </c>
      <c r="L126" s="103">
        <f t="shared" si="4"/>
        <v>0</v>
      </c>
      <c r="M126" s="178"/>
      <c r="N126" s="179"/>
      <c r="O126" s="180"/>
      <c r="P126" s="185" t="str">
        <f t="shared" si="5"/>
        <v/>
      </c>
      <c r="Q126" s="181"/>
      <c r="R126" s="182"/>
      <c r="S126" s="239"/>
    </row>
    <row r="127" spans="1:51" s="21" customFormat="1" ht="12.75" customHeight="1" x14ac:dyDescent="0.2">
      <c r="A127" s="183">
        <f t="shared" si="6"/>
        <v>58</v>
      </c>
      <c r="B127" s="174"/>
      <c r="C127" s="174"/>
      <c r="D127" s="175"/>
      <c r="E127" s="164"/>
      <c r="F127" s="298"/>
      <c r="G127" s="299"/>
      <c r="H127" s="176"/>
      <c r="I127" s="176"/>
      <c r="J127" s="177"/>
      <c r="K127" s="238">
        <v>0</v>
      </c>
      <c r="L127" s="103">
        <f t="shared" si="4"/>
        <v>0</v>
      </c>
      <c r="M127" s="178"/>
      <c r="N127" s="179"/>
      <c r="O127" s="180"/>
      <c r="P127" s="185" t="str">
        <f t="shared" si="5"/>
        <v/>
      </c>
      <c r="Q127" s="181"/>
      <c r="R127" s="182"/>
      <c r="S127" s="239"/>
    </row>
    <row r="128" spans="1:51" s="21" customFormat="1" ht="12.75" customHeight="1" x14ac:dyDescent="0.2">
      <c r="A128" s="183">
        <f t="shared" si="6"/>
        <v>59</v>
      </c>
      <c r="B128" s="174"/>
      <c r="C128" s="174"/>
      <c r="D128" s="175"/>
      <c r="E128" s="164"/>
      <c r="F128" s="298"/>
      <c r="G128" s="299"/>
      <c r="H128" s="176"/>
      <c r="I128" s="176"/>
      <c r="J128" s="177"/>
      <c r="K128" s="238">
        <v>0</v>
      </c>
      <c r="L128" s="103">
        <f t="shared" si="4"/>
        <v>0</v>
      </c>
      <c r="M128" s="178"/>
      <c r="N128" s="179"/>
      <c r="O128" s="180"/>
      <c r="P128" s="185" t="str">
        <f t="shared" si="5"/>
        <v/>
      </c>
      <c r="Q128" s="181"/>
      <c r="R128" s="182"/>
      <c r="S128" s="239"/>
    </row>
    <row r="129" spans="1:19" s="21" customFormat="1" ht="12.75" customHeight="1" x14ac:dyDescent="0.2">
      <c r="A129" s="183">
        <f t="shared" si="6"/>
        <v>60</v>
      </c>
      <c r="B129" s="174"/>
      <c r="C129" s="174"/>
      <c r="D129" s="175"/>
      <c r="E129" s="164"/>
      <c r="F129" s="298"/>
      <c r="G129" s="299"/>
      <c r="H129" s="176"/>
      <c r="I129" s="176"/>
      <c r="J129" s="177"/>
      <c r="K129" s="238">
        <v>0</v>
      </c>
      <c r="L129" s="103">
        <f t="shared" si="4"/>
        <v>0</v>
      </c>
      <c r="M129" s="178"/>
      <c r="N129" s="179"/>
      <c r="O129" s="180"/>
      <c r="P129" s="185" t="str">
        <f t="shared" si="5"/>
        <v/>
      </c>
      <c r="Q129" s="181"/>
      <c r="R129" s="182"/>
      <c r="S129" s="239"/>
    </row>
    <row r="130" spans="1:19" s="21" customFormat="1" ht="12.75" customHeight="1" x14ac:dyDescent="0.2">
      <c r="A130" s="183">
        <f t="shared" si="6"/>
        <v>61</v>
      </c>
      <c r="B130" s="174"/>
      <c r="C130" s="174"/>
      <c r="D130" s="175"/>
      <c r="E130" s="164"/>
      <c r="F130" s="298"/>
      <c r="G130" s="299"/>
      <c r="H130" s="176"/>
      <c r="I130" s="176"/>
      <c r="J130" s="177"/>
      <c r="K130" s="238">
        <v>0</v>
      </c>
      <c r="L130" s="103">
        <f t="shared" si="4"/>
        <v>0</v>
      </c>
      <c r="M130" s="178"/>
      <c r="N130" s="179"/>
      <c r="O130" s="180"/>
      <c r="P130" s="185" t="str">
        <f t="shared" si="5"/>
        <v/>
      </c>
      <c r="Q130" s="181"/>
      <c r="R130" s="182"/>
      <c r="S130" s="239"/>
    </row>
    <row r="131" spans="1:19" s="21" customFormat="1" ht="12.75" customHeight="1" x14ac:dyDescent="0.2">
      <c r="A131" s="183">
        <f t="shared" si="6"/>
        <v>62</v>
      </c>
      <c r="B131" s="174"/>
      <c r="C131" s="174"/>
      <c r="D131" s="175"/>
      <c r="E131" s="164"/>
      <c r="F131" s="298"/>
      <c r="G131" s="299"/>
      <c r="H131" s="176"/>
      <c r="I131" s="176"/>
      <c r="J131" s="177"/>
      <c r="K131" s="238">
        <v>0</v>
      </c>
      <c r="L131" s="103">
        <f t="shared" si="4"/>
        <v>0</v>
      </c>
      <c r="M131" s="178"/>
      <c r="N131" s="179"/>
      <c r="O131" s="180"/>
      <c r="P131" s="185" t="str">
        <f t="shared" si="5"/>
        <v/>
      </c>
      <c r="Q131" s="181"/>
      <c r="R131" s="182"/>
      <c r="S131" s="239"/>
    </row>
    <row r="132" spans="1:19" s="21" customFormat="1" ht="12.75" customHeight="1" x14ac:dyDescent="0.2">
      <c r="A132" s="183">
        <f t="shared" si="6"/>
        <v>63</v>
      </c>
      <c r="B132" s="174"/>
      <c r="C132" s="174"/>
      <c r="D132" s="175"/>
      <c r="E132" s="164"/>
      <c r="F132" s="298"/>
      <c r="G132" s="299"/>
      <c r="H132" s="176"/>
      <c r="I132" s="176"/>
      <c r="J132" s="177"/>
      <c r="K132" s="238">
        <v>0</v>
      </c>
      <c r="L132" s="103">
        <f t="shared" si="4"/>
        <v>0</v>
      </c>
      <c r="M132" s="178"/>
      <c r="N132" s="179"/>
      <c r="O132" s="180"/>
      <c r="P132" s="185" t="str">
        <f t="shared" si="5"/>
        <v/>
      </c>
      <c r="Q132" s="181"/>
      <c r="R132" s="182"/>
      <c r="S132" s="239"/>
    </row>
    <row r="133" spans="1:19" s="21" customFormat="1" ht="12.75" customHeight="1" x14ac:dyDescent="0.2">
      <c r="A133" s="183">
        <f t="shared" si="6"/>
        <v>64</v>
      </c>
      <c r="B133" s="174"/>
      <c r="C133" s="174"/>
      <c r="D133" s="175"/>
      <c r="E133" s="164"/>
      <c r="F133" s="298"/>
      <c r="G133" s="299"/>
      <c r="H133" s="176"/>
      <c r="I133" s="176"/>
      <c r="J133" s="177"/>
      <c r="K133" s="238">
        <v>0</v>
      </c>
      <c r="L133" s="103">
        <f t="shared" si="4"/>
        <v>0</v>
      </c>
      <c r="M133" s="178"/>
      <c r="N133" s="179"/>
      <c r="O133" s="180"/>
      <c r="P133" s="185" t="str">
        <f t="shared" si="5"/>
        <v/>
      </c>
      <c r="Q133" s="181"/>
      <c r="R133" s="182"/>
      <c r="S133" s="239"/>
    </row>
    <row r="134" spans="1:19" s="21" customFormat="1" ht="12.75" customHeight="1" x14ac:dyDescent="0.2">
      <c r="A134" s="183">
        <f t="shared" si="6"/>
        <v>65</v>
      </c>
      <c r="B134" s="174"/>
      <c r="C134" s="174"/>
      <c r="D134" s="175"/>
      <c r="E134" s="164"/>
      <c r="F134" s="298"/>
      <c r="G134" s="299"/>
      <c r="H134" s="176"/>
      <c r="I134" s="176"/>
      <c r="J134" s="177"/>
      <c r="K134" s="238">
        <v>0</v>
      </c>
      <c r="L134" s="103">
        <f t="shared" si="4"/>
        <v>0</v>
      </c>
      <c r="M134" s="178"/>
      <c r="N134" s="179"/>
      <c r="O134" s="180"/>
      <c r="P134" s="185" t="str">
        <f t="shared" si="5"/>
        <v/>
      </c>
      <c r="Q134" s="181"/>
      <c r="R134" s="182"/>
      <c r="S134" s="239"/>
    </row>
    <row r="135" spans="1:19" s="21" customFormat="1" ht="12.75" customHeight="1" x14ac:dyDescent="0.2">
      <c r="A135" s="183">
        <f t="shared" si="6"/>
        <v>66</v>
      </c>
      <c r="B135" s="174"/>
      <c r="C135" s="174"/>
      <c r="D135" s="175"/>
      <c r="E135" s="164"/>
      <c r="F135" s="298"/>
      <c r="G135" s="299"/>
      <c r="H135" s="176"/>
      <c r="I135" s="176"/>
      <c r="J135" s="177"/>
      <c r="K135" s="238">
        <v>0</v>
      </c>
      <c r="L135" s="103">
        <f t="shared" si="4"/>
        <v>0</v>
      </c>
      <c r="M135" s="178"/>
      <c r="N135" s="179"/>
      <c r="O135" s="180"/>
      <c r="P135" s="185" t="str">
        <f t="shared" si="5"/>
        <v/>
      </c>
      <c r="Q135" s="181"/>
      <c r="R135" s="182"/>
      <c r="S135" s="239"/>
    </row>
    <row r="136" spans="1:19" s="21" customFormat="1" ht="12.75" customHeight="1" x14ac:dyDescent="0.2">
      <c r="A136" s="183">
        <f t="shared" si="6"/>
        <v>67</v>
      </c>
      <c r="B136" s="174"/>
      <c r="C136" s="174"/>
      <c r="D136" s="175"/>
      <c r="E136" s="164"/>
      <c r="F136" s="298"/>
      <c r="G136" s="299"/>
      <c r="H136" s="176"/>
      <c r="I136" s="176"/>
      <c r="J136" s="177"/>
      <c r="K136" s="238">
        <v>0</v>
      </c>
      <c r="L136" s="103">
        <f t="shared" si="4"/>
        <v>0</v>
      </c>
      <c r="M136" s="178"/>
      <c r="N136" s="179"/>
      <c r="O136" s="180"/>
      <c r="P136" s="185" t="str">
        <f t="shared" si="5"/>
        <v/>
      </c>
      <c r="Q136" s="181"/>
      <c r="R136" s="182"/>
      <c r="S136" s="239"/>
    </row>
    <row r="137" spans="1:19" s="21" customFormat="1" ht="12.75" customHeight="1" x14ac:dyDescent="0.2">
      <c r="A137" s="183">
        <f t="shared" si="6"/>
        <v>68</v>
      </c>
      <c r="B137" s="174"/>
      <c r="C137" s="174"/>
      <c r="D137" s="175"/>
      <c r="E137" s="164"/>
      <c r="F137" s="298"/>
      <c r="G137" s="299"/>
      <c r="H137" s="176"/>
      <c r="I137" s="176"/>
      <c r="J137" s="177"/>
      <c r="K137" s="238">
        <v>0</v>
      </c>
      <c r="L137" s="103">
        <f t="shared" si="4"/>
        <v>0</v>
      </c>
      <c r="M137" s="178"/>
      <c r="N137" s="179"/>
      <c r="O137" s="180"/>
      <c r="P137" s="185" t="str">
        <f t="shared" si="5"/>
        <v/>
      </c>
      <c r="Q137" s="181"/>
      <c r="R137" s="182"/>
      <c r="S137" s="239"/>
    </row>
    <row r="138" spans="1:19" s="21" customFormat="1" ht="12.75" customHeight="1" x14ac:dyDescent="0.2">
      <c r="A138" s="183">
        <f t="shared" si="6"/>
        <v>69</v>
      </c>
      <c r="B138" s="174"/>
      <c r="C138" s="174"/>
      <c r="D138" s="175"/>
      <c r="E138" s="164"/>
      <c r="F138" s="298"/>
      <c r="G138" s="299"/>
      <c r="H138" s="176"/>
      <c r="I138" s="176"/>
      <c r="J138" s="177"/>
      <c r="K138" s="238">
        <v>0</v>
      </c>
      <c r="L138" s="103">
        <f t="shared" si="4"/>
        <v>0</v>
      </c>
      <c r="M138" s="178"/>
      <c r="N138" s="179"/>
      <c r="O138" s="180"/>
      <c r="P138" s="185" t="str">
        <f t="shared" si="5"/>
        <v/>
      </c>
      <c r="Q138" s="181"/>
      <c r="R138" s="182"/>
      <c r="S138" s="239"/>
    </row>
    <row r="139" spans="1:19" s="21" customFormat="1" ht="12.75" customHeight="1" x14ac:dyDescent="0.2">
      <c r="A139" s="183">
        <f t="shared" si="6"/>
        <v>70</v>
      </c>
      <c r="B139" s="174"/>
      <c r="C139" s="174"/>
      <c r="D139" s="175"/>
      <c r="E139" s="164"/>
      <c r="F139" s="298"/>
      <c r="G139" s="299"/>
      <c r="H139" s="176"/>
      <c r="I139" s="176"/>
      <c r="J139" s="177"/>
      <c r="K139" s="238">
        <v>0</v>
      </c>
      <c r="L139" s="103">
        <f t="shared" si="4"/>
        <v>0</v>
      </c>
      <c r="M139" s="178"/>
      <c r="N139" s="179"/>
      <c r="O139" s="180"/>
      <c r="P139" s="185" t="str">
        <f t="shared" si="5"/>
        <v/>
      </c>
      <c r="Q139" s="181"/>
      <c r="R139" s="182"/>
      <c r="S139" s="239"/>
    </row>
    <row r="140" spans="1:19" s="21" customFormat="1" ht="12.75" customHeight="1" x14ac:dyDescent="0.2">
      <c r="A140" s="183">
        <f t="shared" si="6"/>
        <v>71</v>
      </c>
      <c r="B140" s="174"/>
      <c r="C140" s="174"/>
      <c r="D140" s="175"/>
      <c r="E140" s="164"/>
      <c r="F140" s="298"/>
      <c r="G140" s="299"/>
      <c r="H140" s="176"/>
      <c r="I140" s="176"/>
      <c r="J140" s="177"/>
      <c r="K140" s="238">
        <v>0</v>
      </c>
      <c r="L140" s="103">
        <f t="shared" si="4"/>
        <v>0</v>
      </c>
      <c r="M140" s="178"/>
      <c r="N140" s="179"/>
      <c r="O140" s="180"/>
      <c r="P140" s="185" t="str">
        <f t="shared" si="5"/>
        <v/>
      </c>
      <c r="Q140" s="181"/>
      <c r="R140" s="182"/>
      <c r="S140" s="239"/>
    </row>
    <row r="141" spans="1:19" s="21" customFormat="1" ht="12.75" customHeight="1" x14ac:dyDescent="0.2">
      <c r="A141" s="183">
        <f t="shared" si="6"/>
        <v>72</v>
      </c>
      <c r="B141" s="174"/>
      <c r="C141" s="174"/>
      <c r="D141" s="175"/>
      <c r="E141" s="164"/>
      <c r="F141" s="298"/>
      <c r="G141" s="299"/>
      <c r="H141" s="176"/>
      <c r="I141" s="176"/>
      <c r="J141" s="177"/>
      <c r="K141" s="238">
        <v>0</v>
      </c>
      <c r="L141" s="103">
        <f t="shared" si="4"/>
        <v>0</v>
      </c>
      <c r="M141" s="178"/>
      <c r="N141" s="179"/>
      <c r="O141" s="180"/>
      <c r="P141" s="185" t="str">
        <f t="shared" si="5"/>
        <v/>
      </c>
      <c r="Q141" s="181"/>
      <c r="R141" s="182"/>
      <c r="S141" s="239"/>
    </row>
    <row r="142" spans="1:19" s="21" customFormat="1" ht="12.75" customHeight="1" x14ac:dyDescent="0.2">
      <c r="A142" s="183">
        <f t="shared" si="6"/>
        <v>73</v>
      </c>
      <c r="B142" s="174"/>
      <c r="C142" s="174"/>
      <c r="D142" s="175"/>
      <c r="E142" s="164"/>
      <c r="F142" s="298"/>
      <c r="G142" s="299"/>
      <c r="H142" s="176"/>
      <c r="I142" s="176"/>
      <c r="J142" s="177"/>
      <c r="K142" s="238">
        <v>0</v>
      </c>
      <c r="L142" s="103">
        <f t="shared" si="4"/>
        <v>0</v>
      </c>
      <c r="M142" s="178"/>
      <c r="N142" s="179"/>
      <c r="O142" s="180"/>
      <c r="P142" s="185" t="str">
        <f t="shared" si="5"/>
        <v/>
      </c>
      <c r="Q142" s="181"/>
      <c r="R142" s="182"/>
      <c r="S142" s="239"/>
    </row>
    <row r="143" spans="1:19" s="21" customFormat="1" ht="12.75" customHeight="1" x14ac:dyDescent="0.2">
      <c r="A143" s="183">
        <f t="shared" si="6"/>
        <v>74</v>
      </c>
      <c r="B143" s="174"/>
      <c r="C143" s="174"/>
      <c r="D143" s="175"/>
      <c r="E143" s="164"/>
      <c r="F143" s="298"/>
      <c r="G143" s="299"/>
      <c r="H143" s="176"/>
      <c r="I143" s="176"/>
      <c r="J143" s="177"/>
      <c r="K143" s="238">
        <v>0</v>
      </c>
      <c r="L143" s="103">
        <f t="shared" si="4"/>
        <v>0</v>
      </c>
      <c r="M143" s="178"/>
      <c r="N143" s="179"/>
      <c r="O143" s="180"/>
      <c r="P143" s="185" t="str">
        <f t="shared" si="5"/>
        <v/>
      </c>
      <c r="Q143" s="181"/>
      <c r="R143" s="182"/>
      <c r="S143" s="239"/>
    </row>
    <row r="144" spans="1:19" s="21" customFormat="1" ht="12.75" customHeight="1" x14ac:dyDescent="0.2">
      <c r="A144" s="183">
        <f t="shared" si="6"/>
        <v>75</v>
      </c>
      <c r="B144" s="174"/>
      <c r="C144" s="174"/>
      <c r="D144" s="175"/>
      <c r="E144" s="164"/>
      <c r="F144" s="298"/>
      <c r="G144" s="299"/>
      <c r="H144" s="176"/>
      <c r="I144" s="176"/>
      <c r="J144" s="177"/>
      <c r="K144" s="238">
        <v>0</v>
      </c>
      <c r="L144" s="103">
        <f t="shared" si="4"/>
        <v>0</v>
      </c>
      <c r="M144" s="178"/>
      <c r="N144" s="179"/>
      <c r="O144" s="180"/>
      <c r="P144" s="185" t="str">
        <f t="shared" si="5"/>
        <v/>
      </c>
      <c r="Q144" s="181"/>
      <c r="R144" s="182"/>
      <c r="S144" s="239"/>
    </row>
    <row r="145" spans="1:19" s="21" customFormat="1" ht="12.75" customHeight="1" x14ac:dyDescent="0.2">
      <c r="A145" s="183">
        <f t="shared" si="6"/>
        <v>76</v>
      </c>
      <c r="B145" s="174"/>
      <c r="C145" s="174"/>
      <c r="D145" s="175"/>
      <c r="E145" s="164"/>
      <c r="F145" s="298"/>
      <c r="G145" s="299"/>
      <c r="H145" s="176"/>
      <c r="I145" s="176"/>
      <c r="J145" s="177"/>
      <c r="K145" s="238">
        <v>0</v>
      </c>
      <c r="L145" s="103">
        <f t="shared" si="4"/>
        <v>0</v>
      </c>
      <c r="M145" s="178"/>
      <c r="N145" s="179"/>
      <c r="O145" s="180"/>
      <c r="P145" s="185" t="str">
        <f t="shared" si="5"/>
        <v/>
      </c>
      <c r="Q145" s="181"/>
      <c r="R145" s="182"/>
      <c r="S145" s="239"/>
    </row>
    <row r="146" spans="1:19" s="21" customFormat="1" ht="12.75" customHeight="1" x14ac:dyDescent="0.2">
      <c r="A146" s="183">
        <f t="shared" si="6"/>
        <v>77</v>
      </c>
      <c r="B146" s="174"/>
      <c r="C146" s="174"/>
      <c r="D146" s="175"/>
      <c r="E146" s="164"/>
      <c r="F146" s="298"/>
      <c r="G146" s="299"/>
      <c r="H146" s="176"/>
      <c r="I146" s="176"/>
      <c r="J146" s="177"/>
      <c r="K146" s="238">
        <v>0</v>
      </c>
      <c r="L146" s="103">
        <f t="shared" si="4"/>
        <v>0</v>
      </c>
      <c r="M146" s="178"/>
      <c r="N146" s="179"/>
      <c r="O146" s="180"/>
      <c r="P146" s="185" t="str">
        <f t="shared" si="5"/>
        <v/>
      </c>
      <c r="Q146" s="181"/>
      <c r="R146" s="182"/>
      <c r="S146" s="239"/>
    </row>
    <row r="147" spans="1:19" s="21" customFormat="1" ht="12.75" customHeight="1" x14ac:dyDescent="0.2">
      <c r="A147" s="183">
        <f t="shared" si="6"/>
        <v>78</v>
      </c>
      <c r="B147" s="174"/>
      <c r="C147" s="174"/>
      <c r="D147" s="175"/>
      <c r="E147" s="164"/>
      <c r="F147" s="298"/>
      <c r="G147" s="299"/>
      <c r="H147" s="176"/>
      <c r="I147" s="176"/>
      <c r="J147" s="177"/>
      <c r="K147" s="238">
        <v>0</v>
      </c>
      <c r="L147" s="103">
        <f t="shared" si="4"/>
        <v>0</v>
      </c>
      <c r="M147" s="178"/>
      <c r="N147" s="179"/>
      <c r="O147" s="180"/>
      <c r="P147" s="185" t="str">
        <f t="shared" si="5"/>
        <v/>
      </c>
      <c r="Q147" s="181"/>
      <c r="R147" s="182"/>
      <c r="S147" s="239"/>
    </row>
    <row r="148" spans="1:19" s="21" customFormat="1" ht="12.75" customHeight="1" x14ac:dyDescent="0.2">
      <c r="A148" s="183">
        <f t="shared" si="6"/>
        <v>79</v>
      </c>
      <c r="B148" s="174"/>
      <c r="C148" s="174"/>
      <c r="D148" s="175"/>
      <c r="E148" s="164"/>
      <c r="F148" s="298"/>
      <c r="G148" s="299"/>
      <c r="H148" s="176"/>
      <c r="I148" s="176"/>
      <c r="J148" s="177"/>
      <c r="K148" s="238">
        <v>0</v>
      </c>
      <c r="L148" s="103">
        <f t="shared" si="4"/>
        <v>0</v>
      </c>
      <c r="M148" s="178"/>
      <c r="N148" s="179"/>
      <c r="O148" s="180"/>
      <c r="P148" s="185" t="str">
        <f t="shared" si="5"/>
        <v/>
      </c>
      <c r="Q148" s="181"/>
      <c r="R148" s="182"/>
      <c r="S148" s="239"/>
    </row>
    <row r="149" spans="1:19" s="21" customFormat="1" ht="12.75" customHeight="1" x14ac:dyDescent="0.2">
      <c r="A149" s="183">
        <f t="shared" si="6"/>
        <v>80</v>
      </c>
      <c r="B149" s="174"/>
      <c r="C149" s="174"/>
      <c r="D149" s="175"/>
      <c r="E149" s="164"/>
      <c r="F149" s="298"/>
      <c r="G149" s="299"/>
      <c r="H149" s="176"/>
      <c r="I149" s="176"/>
      <c r="J149" s="177"/>
      <c r="K149" s="238">
        <v>0</v>
      </c>
      <c r="L149" s="103">
        <f t="shared" si="4"/>
        <v>0</v>
      </c>
      <c r="M149" s="178"/>
      <c r="N149" s="179"/>
      <c r="O149" s="180"/>
      <c r="P149" s="185" t="str">
        <f t="shared" si="5"/>
        <v/>
      </c>
      <c r="Q149" s="181"/>
      <c r="R149" s="182"/>
      <c r="S149" s="239"/>
    </row>
    <row r="150" spans="1:19" s="21" customFormat="1" ht="12.75" customHeight="1" x14ac:dyDescent="0.2">
      <c r="A150" s="183">
        <f t="shared" si="6"/>
        <v>81</v>
      </c>
      <c r="B150" s="174"/>
      <c r="C150" s="174"/>
      <c r="D150" s="175"/>
      <c r="E150" s="164"/>
      <c r="F150" s="298"/>
      <c r="G150" s="299"/>
      <c r="H150" s="176"/>
      <c r="I150" s="176"/>
      <c r="J150" s="177"/>
      <c r="K150" s="238">
        <v>0</v>
      </c>
      <c r="L150" s="103">
        <f t="shared" si="4"/>
        <v>0</v>
      </c>
      <c r="M150" s="178"/>
      <c r="N150" s="179"/>
      <c r="O150" s="180"/>
      <c r="P150" s="185" t="str">
        <f t="shared" si="5"/>
        <v/>
      </c>
      <c r="Q150" s="181"/>
      <c r="R150" s="182"/>
      <c r="S150" s="239"/>
    </row>
    <row r="151" spans="1:19" s="21" customFormat="1" ht="12.75" customHeight="1" x14ac:dyDescent="0.2">
      <c r="A151" s="183">
        <f t="shared" si="6"/>
        <v>82</v>
      </c>
      <c r="B151" s="174"/>
      <c r="C151" s="174"/>
      <c r="D151" s="175"/>
      <c r="E151" s="164"/>
      <c r="F151" s="298"/>
      <c r="G151" s="299"/>
      <c r="H151" s="176"/>
      <c r="I151" s="176"/>
      <c r="J151" s="177"/>
      <c r="K151" s="238">
        <v>0</v>
      </c>
      <c r="L151" s="103">
        <f t="shared" si="4"/>
        <v>0</v>
      </c>
      <c r="M151" s="178"/>
      <c r="N151" s="179"/>
      <c r="O151" s="180"/>
      <c r="P151" s="185" t="str">
        <f t="shared" si="5"/>
        <v/>
      </c>
      <c r="Q151" s="181"/>
      <c r="R151" s="182"/>
      <c r="S151" s="239"/>
    </row>
    <row r="152" spans="1:19" s="21" customFormat="1" ht="12.75" customHeight="1" x14ac:dyDescent="0.2">
      <c r="A152" s="183">
        <f t="shared" si="6"/>
        <v>83</v>
      </c>
      <c r="B152" s="174"/>
      <c r="C152" s="174"/>
      <c r="D152" s="175"/>
      <c r="E152" s="164"/>
      <c r="F152" s="298"/>
      <c r="G152" s="299"/>
      <c r="H152" s="176"/>
      <c r="I152" s="176"/>
      <c r="J152" s="177"/>
      <c r="K152" s="238">
        <v>0</v>
      </c>
      <c r="L152" s="103">
        <f t="shared" ref="L152:L169" si="7">IF(OR(ISBLANK(F152),ISERROR($AC$12)),0,IF(J152 = $AE$11,0, IF($C$9=$AD$8,H152-K152, IF(F152&gt;=$AC$12, H152-K152, I152-K152))))</f>
        <v>0</v>
      </c>
      <c r="M152" s="178"/>
      <c r="N152" s="179"/>
      <c r="O152" s="180"/>
      <c r="P152" s="185" t="str">
        <f t="shared" si="5"/>
        <v/>
      </c>
      <c r="Q152" s="181"/>
      <c r="R152" s="182"/>
      <c r="S152" s="239"/>
    </row>
    <row r="153" spans="1:19" s="21" customFormat="1" ht="12.75" customHeight="1" x14ac:dyDescent="0.2">
      <c r="A153" s="183">
        <f t="shared" si="6"/>
        <v>84</v>
      </c>
      <c r="B153" s="174"/>
      <c r="C153" s="174"/>
      <c r="D153" s="175"/>
      <c r="E153" s="164"/>
      <c r="F153" s="298"/>
      <c r="G153" s="299"/>
      <c r="H153" s="176"/>
      <c r="I153" s="176"/>
      <c r="J153" s="177"/>
      <c r="K153" s="238">
        <v>0</v>
      </c>
      <c r="L153" s="103">
        <f t="shared" si="7"/>
        <v>0</v>
      </c>
      <c r="M153" s="178"/>
      <c r="N153" s="179"/>
      <c r="O153" s="180"/>
      <c r="P153" s="185" t="str">
        <f t="shared" si="5"/>
        <v/>
      </c>
      <c r="Q153" s="181"/>
      <c r="R153" s="182"/>
      <c r="S153" s="239"/>
    </row>
    <row r="154" spans="1:19" s="21" customFormat="1" ht="12.75" customHeight="1" x14ac:dyDescent="0.2">
      <c r="A154" s="183">
        <f t="shared" si="6"/>
        <v>85</v>
      </c>
      <c r="B154" s="174"/>
      <c r="C154" s="174"/>
      <c r="D154" s="175"/>
      <c r="E154" s="164"/>
      <c r="F154" s="298"/>
      <c r="G154" s="299"/>
      <c r="H154" s="176"/>
      <c r="I154" s="176"/>
      <c r="J154" s="177"/>
      <c r="K154" s="238">
        <v>0</v>
      </c>
      <c r="L154" s="103">
        <f t="shared" si="7"/>
        <v>0</v>
      </c>
      <c r="M154" s="178"/>
      <c r="N154" s="179"/>
      <c r="O154" s="180"/>
      <c r="P154" s="185" t="str">
        <f t="shared" si="5"/>
        <v/>
      </c>
      <c r="Q154" s="181"/>
      <c r="R154" s="182"/>
      <c r="S154" s="239"/>
    </row>
    <row r="155" spans="1:19" s="21" customFormat="1" ht="12.75" customHeight="1" x14ac:dyDescent="0.2">
      <c r="A155" s="183">
        <f t="shared" si="6"/>
        <v>86</v>
      </c>
      <c r="B155" s="174"/>
      <c r="C155" s="174"/>
      <c r="D155" s="175"/>
      <c r="E155" s="164"/>
      <c r="F155" s="298"/>
      <c r="G155" s="299"/>
      <c r="H155" s="176"/>
      <c r="I155" s="176"/>
      <c r="J155" s="177"/>
      <c r="K155" s="238">
        <v>0</v>
      </c>
      <c r="L155" s="103">
        <f t="shared" si="7"/>
        <v>0</v>
      </c>
      <c r="M155" s="178"/>
      <c r="N155" s="179"/>
      <c r="O155" s="180"/>
      <c r="P155" s="185" t="str">
        <f t="shared" si="5"/>
        <v/>
      </c>
      <c r="Q155" s="181"/>
      <c r="R155" s="182"/>
      <c r="S155" s="239"/>
    </row>
    <row r="156" spans="1:19" s="21" customFormat="1" ht="12.75" customHeight="1" x14ac:dyDescent="0.2">
      <c r="A156" s="183">
        <f t="shared" si="6"/>
        <v>87</v>
      </c>
      <c r="B156" s="174"/>
      <c r="C156" s="174"/>
      <c r="D156" s="175"/>
      <c r="E156" s="164"/>
      <c r="F156" s="298"/>
      <c r="G156" s="299"/>
      <c r="H156" s="176"/>
      <c r="I156" s="176"/>
      <c r="J156" s="177"/>
      <c r="K156" s="238">
        <v>0</v>
      </c>
      <c r="L156" s="103">
        <f t="shared" si="7"/>
        <v>0</v>
      </c>
      <c r="M156" s="178"/>
      <c r="N156" s="179"/>
      <c r="O156" s="180"/>
      <c r="P156" s="185" t="str">
        <f t="shared" si="5"/>
        <v/>
      </c>
      <c r="Q156" s="181"/>
      <c r="R156" s="182"/>
      <c r="S156" s="239"/>
    </row>
    <row r="157" spans="1:19" s="21" customFormat="1" ht="12.75" customHeight="1" x14ac:dyDescent="0.2">
      <c r="A157" s="183">
        <f t="shared" si="6"/>
        <v>88</v>
      </c>
      <c r="B157" s="174"/>
      <c r="C157" s="174"/>
      <c r="D157" s="175"/>
      <c r="E157" s="164"/>
      <c r="F157" s="298"/>
      <c r="G157" s="299"/>
      <c r="H157" s="176"/>
      <c r="I157" s="176"/>
      <c r="J157" s="177"/>
      <c r="K157" s="238">
        <v>0</v>
      </c>
      <c r="L157" s="103">
        <f t="shared" si="7"/>
        <v>0</v>
      </c>
      <c r="M157" s="178"/>
      <c r="N157" s="179"/>
      <c r="O157" s="180"/>
      <c r="P157" s="185" t="str">
        <f t="shared" si="5"/>
        <v/>
      </c>
      <c r="Q157" s="181"/>
      <c r="R157" s="182"/>
      <c r="S157" s="239"/>
    </row>
    <row r="158" spans="1:19" s="21" customFormat="1" ht="12.75" customHeight="1" x14ac:dyDescent="0.2">
      <c r="A158" s="183">
        <f t="shared" si="6"/>
        <v>89</v>
      </c>
      <c r="B158" s="174"/>
      <c r="C158" s="174"/>
      <c r="D158" s="175"/>
      <c r="E158" s="164"/>
      <c r="F158" s="298"/>
      <c r="G158" s="299"/>
      <c r="H158" s="176"/>
      <c r="I158" s="176"/>
      <c r="J158" s="177"/>
      <c r="K158" s="238">
        <v>0</v>
      </c>
      <c r="L158" s="103">
        <f t="shared" si="7"/>
        <v>0</v>
      </c>
      <c r="M158" s="178"/>
      <c r="N158" s="179"/>
      <c r="O158" s="180"/>
      <c r="P158" s="185" t="str">
        <f t="shared" si="5"/>
        <v/>
      </c>
      <c r="Q158" s="181"/>
      <c r="R158" s="182"/>
      <c r="S158" s="239"/>
    </row>
    <row r="159" spans="1:19" s="21" customFormat="1" ht="12.75" customHeight="1" x14ac:dyDescent="0.2">
      <c r="A159" s="183">
        <f t="shared" si="6"/>
        <v>90</v>
      </c>
      <c r="B159" s="174"/>
      <c r="C159" s="174"/>
      <c r="D159" s="175"/>
      <c r="E159" s="164"/>
      <c r="F159" s="298"/>
      <c r="G159" s="299"/>
      <c r="H159" s="176"/>
      <c r="I159" s="176"/>
      <c r="J159" s="177"/>
      <c r="K159" s="238">
        <v>0</v>
      </c>
      <c r="L159" s="103">
        <f t="shared" si="7"/>
        <v>0</v>
      </c>
      <c r="M159" s="178"/>
      <c r="N159" s="179"/>
      <c r="O159" s="180"/>
      <c r="P159" s="185" t="str">
        <f t="shared" si="5"/>
        <v/>
      </c>
      <c r="Q159" s="181"/>
      <c r="R159" s="182"/>
      <c r="S159" s="239"/>
    </row>
    <row r="160" spans="1:19" s="21" customFormat="1" ht="12.75" customHeight="1" x14ac:dyDescent="0.2">
      <c r="A160" s="183">
        <f t="shared" si="6"/>
        <v>91</v>
      </c>
      <c r="B160" s="174"/>
      <c r="C160" s="174"/>
      <c r="D160" s="175"/>
      <c r="E160" s="164"/>
      <c r="F160" s="298"/>
      <c r="G160" s="299"/>
      <c r="H160" s="176"/>
      <c r="I160" s="176"/>
      <c r="J160" s="177"/>
      <c r="K160" s="238">
        <v>0</v>
      </c>
      <c r="L160" s="103">
        <f t="shared" si="7"/>
        <v>0</v>
      </c>
      <c r="M160" s="178"/>
      <c r="N160" s="179"/>
      <c r="O160" s="180"/>
      <c r="P160" s="185" t="str">
        <f t="shared" si="5"/>
        <v/>
      </c>
      <c r="Q160" s="181"/>
      <c r="R160" s="182"/>
      <c r="S160" s="239"/>
    </row>
    <row r="161" spans="1:51" s="21" customFormat="1" ht="12.75" customHeight="1" x14ac:dyDescent="0.2">
      <c r="A161" s="183">
        <f t="shared" si="6"/>
        <v>92</v>
      </c>
      <c r="B161" s="174"/>
      <c r="C161" s="174"/>
      <c r="D161" s="175"/>
      <c r="E161" s="164"/>
      <c r="F161" s="298"/>
      <c r="G161" s="299"/>
      <c r="H161" s="176"/>
      <c r="I161" s="176"/>
      <c r="J161" s="177"/>
      <c r="K161" s="238">
        <v>0</v>
      </c>
      <c r="L161" s="103">
        <f t="shared" si="7"/>
        <v>0</v>
      </c>
      <c r="M161" s="178"/>
      <c r="N161" s="179"/>
      <c r="O161" s="180"/>
      <c r="P161" s="185" t="str">
        <f t="shared" si="5"/>
        <v/>
      </c>
      <c r="Q161" s="181"/>
      <c r="R161" s="182"/>
      <c r="S161" s="239"/>
    </row>
    <row r="162" spans="1:51" s="21" customFormat="1" ht="12.75" customHeight="1" x14ac:dyDescent="0.2">
      <c r="A162" s="183">
        <f t="shared" si="6"/>
        <v>93</v>
      </c>
      <c r="B162" s="174"/>
      <c r="C162" s="174"/>
      <c r="D162" s="175"/>
      <c r="E162" s="164"/>
      <c r="F162" s="298"/>
      <c r="G162" s="299"/>
      <c r="H162" s="176"/>
      <c r="I162" s="176"/>
      <c r="J162" s="177"/>
      <c r="K162" s="238">
        <v>0</v>
      </c>
      <c r="L162" s="103">
        <f t="shared" si="7"/>
        <v>0</v>
      </c>
      <c r="M162" s="178"/>
      <c r="N162" s="179"/>
      <c r="O162" s="180"/>
      <c r="P162" s="185" t="str">
        <f t="shared" si="5"/>
        <v/>
      </c>
      <c r="Q162" s="181"/>
      <c r="R162" s="182"/>
      <c r="S162" s="239"/>
    </row>
    <row r="163" spans="1:51" s="21" customFormat="1" ht="12.75" customHeight="1" x14ac:dyDescent="0.2">
      <c r="A163" s="183">
        <f t="shared" si="6"/>
        <v>94</v>
      </c>
      <c r="B163" s="174"/>
      <c r="C163" s="174"/>
      <c r="D163" s="175"/>
      <c r="E163" s="164"/>
      <c r="F163" s="298"/>
      <c r="G163" s="299"/>
      <c r="H163" s="176"/>
      <c r="I163" s="176"/>
      <c r="J163" s="177"/>
      <c r="K163" s="238">
        <v>0</v>
      </c>
      <c r="L163" s="103">
        <f t="shared" si="7"/>
        <v>0</v>
      </c>
      <c r="M163" s="178"/>
      <c r="N163" s="179"/>
      <c r="O163" s="180"/>
      <c r="P163" s="185" t="str">
        <f t="shared" si="5"/>
        <v/>
      </c>
      <c r="Q163" s="181"/>
      <c r="R163" s="182"/>
      <c r="S163" s="239"/>
    </row>
    <row r="164" spans="1:51" s="21" customFormat="1" ht="12.75" customHeight="1" x14ac:dyDescent="0.2">
      <c r="A164" s="183">
        <f t="shared" si="6"/>
        <v>95</v>
      </c>
      <c r="B164" s="174"/>
      <c r="C164" s="174"/>
      <c r="D164" s="175"/>
      <c r="E164" s="164"/>
      <c r="F164" s="298"/>
      <c r="G164" s="299"/>
      <c r="H164" s="176"/>
      <c r="I164" s="176"/>
      <c r="J164" s="177"/>
      <c r="K164" s="238">
        <v>0</v>
      </c>
      <c r="L164" s="103">
        <f t="shared" si="7"/>
        <v>0</v>
      </c>
      <c r="M164" s="178"/>
      <c r="N164" s="179"/>
      <c r="O164" s="180"/>
      <c r="P164" s="185" t="str">
        <f t="shared" si="5"/>
        <v/>
      </c>
      <c r="Q164" s="181"/>
      <c r="R164" s="182"/>
      <c r="S164" s="239"/>
    </row>
    <row r="165" spans="1:51" s="21" customFormat="1" ht="12.75" customHeight="1" x14ac:dyDescent="0.2">
      <c r="A165" s="183">
        <f t="shared" si="6"/>
        <v>96</v>
      </c>
      <c r="B165" s="174"/>
      <c r="C165" s="174"/>
      <c r="D165" s="175"/>
      <c r="E165" s="164"/>
      <c r="F165" s="298"/>
      <c r="G165" s="299"/>
      <c r="H165" s="176"/>
      <c r="I165" s="176"/>
      <c r="J165" s="177"/>
      <c r="K165" s="238">
        <v>0</v>
      </c>
      <c r="L165" s="103">
        <f t="shared" si="7"/>
        <v>0</v>
      </c>
      <c r="M165" s="178"/>
      <c r="N165" s="179"/>
      <c r="O165" s="180"/>
      <c r="P165" s="185" t="str">
        <f t="shared" si="5"/>
        <v/>
      </c>
      <c r="Q165" s="181"/>
      <c r="R165" s="182"/>
      <c r="S165" s="239"/>
    </row>
    <row r="166" spans="1:51" s="21" customFormat="1" ht="12.75" customHeight="1" x14ac:dyDescent="0.2">
      <c r="A166" s="183">
        <f t="shared" si="6"/>
        <v>97</v>
      </c>
      <c r="B166" s="174"/>
      <c r="C166" s="174"/>
      <c r="D166" s="175"/>
      <c r="E166" s="164"/>
      <c r="F166" s="298"/>
      <c r="G166" s="299"/>
      <c r="H166" s="176"/>
      <c r="I166" s="176"/>
      <c r="J166" s="177"/>
      <c r="K166" s="238">
        <v>0</v>
      </c>
      <c r="L166" s="103">
        <f t="shared" si="7"/>
        <v>0</v>
      </c>
      <c r="M166" s="178"/>
      <c r="N166" s="179"/>
      <c r="O166" s="180"/>
      <c r="P166" s="185" t="str">
        <f t="shared" si="5"/>
        <v/>
      </c>
      <c r="Q166" s="181"/>
      <c r="R166" s="182"/>
      <c r="S166" s="239"/>
    </row>
    <row r="167" spans="1:51" s="21" customFormat="1" ht="12.75" customHeight="1" x14ac:dyDescent="0.2">
      <c r="A167" s="183">
        <f t="shared" si="6"/>
        <v>98</v>
      </c>
      <c r="B167" s="174"/>
      <c r="C167" s="174"/>
      <c r="D167" s="175"/>
      <c r="E167" s="164"/>
      <c r="F167" s="298"/>
      <c r="G167" s="299"/>
      <c r="H167" s="176"/>
      <c r="I167" s="176"/>
      <c r="J167" s="177"/>
      <c r="K167" s="238">
        <v>0</v>
      </c>
      <c r="L167" s="103">
        <f t="shared" si="7"/>
        <v>0</v>
      </c>
      <c r="M167" s="178"/>
      <c r="N167" s="179"/>
      <c r="O167" s="180"/>
      <c r="P167" s="185" t="str">
        <f t="shared" si="5"/>
        <v/>
      </c>
      <c r="Q167" s="181"/>
      <c r="R167" s="182"/>
      <c r="S167" s="239"/>
    </row>
    <row r="168" spans="1:51" s="21" customFormat="1" ht="12.75" customHeight="1" x14ac:dyDescent="0.2">
      <c r="A168" s="183">
        <f t="shared" si="6"/>
        <v>99</v>
      </c>
      <c r="B168" s="174"/>
      <c r="C168" s="174"/>
      <c r="D168" s="175"/>
      <c r="E168" s="164"/>
      <c r="F168" s="298"/>
      <c r="G168" s="299"/>
      <c r="H168" s="176"/>
      <c r="I168" s="176"/>
      <c r="J168" s="177"/>
      <c r="K168" s="238">
        <v>0</v>
      </c>
      <c r="L168" s="103">
        <f t="shared" si="7"/>
        <v>0</v>
      </c>
      <c r="M168" s="178"/>
      <c r="N168" s="179"/>
      <c r="O168" s="180"/>
      <c r="P168" s="185" t="str">
        <f t="shared" si="5"/>
        <v/>
      </c>
      <c r="Q168" s="181"/>
      <c r="R168" s="182"/>
      <c r="S168" s="239"/>
    </row>
    <row r="169" spans="1:51" s="21" customFormat="1" ht="12.75" customHeight="1" x14ac:dyDescent="0.2">
      <c r="A169" s="183">
        <f t="shared" si="6"/>
        <v>100</v>
      </c>
      <c r="B169" s="174"/>
      <c r="C169" s="174"/>
      <c r="D169" s="175"/>
      <c r="E169" s="164"/>
      <c r="F169" s="298"/>
      <c r="G169" s="299"/>
      <c r="H169" s="176"/>
      <c r="I169" s="176"/>
      <c r="J169" s="177"/>
      <c r="K169" s="238">
        <v>0</v>
      </c>
      <c r="L169" s="103">
        <f t="shared" si="7"/>
        <v>0</v>
      </c>
      <c r="M169" s="178"/>
      <c r="N169" s="179"/>
      <c r="O169" s="180"/>
      <c r="P169" s="185" t="str">
        <f t="shared" si="5"/>
        <v/>
      </c>
      <c r="Q169" s="181"/>
      <c r="R169" s="182"/>
      <c r="S169" s="239"/>
    </row>
    <row r="170" spans="1:51" ht="9.9499999999999993" customHeight="1" x14ac:dyDescent="0.3">
      <c r="A170" s="104"/>
      <c r="B170" s="64"/>
      <c r="C170" s="65"/>
      <c r="D170" s="65"/>
      <c r="E170" s="66"/>
      <c r="F170" s="66"/>
      <c r="G170" s="64"/>
      <c r="H170" s="67"/>
      <c r="I170" s="67"/>
      <c r="J170" s="68"/>
      <c r="K170" s="68"/>
      <c r="L170" s="69"/>
      <c r="M170" s="62"/>
      <c r="N170" s="62"/>
      <c r="O170" s="62"/>
      <c r="P170" s="62"/>
      <c r="Q170" s="62"/>
      <c r="R170" s="62"/>
      <c r="S170" s="240"/>
      <c r="Z170" s="5"/>
      <c r="AA170" s="5"/>
      <c r="AB170" s="5"/>
      <c r="AC170" s="5"/>
      <c r="AF170" s="5"/>
      <c r="AG170" s="5"/>
      <c r="AH170" s="5"/>
      <c r="AI170" s="5"/>
      <c r="AJ170" s="5"/>
      <c r="AK170" s="5"/>
      <c r="AL170" s="5"/>
      <c r="AM170" s="5"/>
      <c r="AN170" s="5"/>
      <c r="AO170" s="5"/>
      <c r="AP170" s="5"/>
      <c r="AQ170" s="5"/>
      <c r="AR170" s="5"/>
      <c r="AS170" s="5"/>
      <c r="AT170" s="5"/>
      <c r="AU170" s="5"/>
      <c r="AV170" s="5"/>
      <c r="AW170" s="5"/>
      <c r="AX170" s="5"/>
      <c r="AY170" s="5"/>
    </row>
    <row r="171" spans="1:51" ht="9.9499999999999993" customHeight="1" x14ac:dyDescent="0.2">
      <c r="S171" s="241"/>
      <c r="Z171" s="5"/>
      <c r="AA171" s="5"/>
      <c r="AB171" s="5"/>
      <c r="AC171" s="5"/>
      <c r="AF171" s="5"/>
      <c r="AG171" s="5"/>
      <c r="AH171" s="5"/>
      <c r="AI171" s="5"/>
      <c r="AJ171" s="5"/>
      <c r="AK171" s="5"/>
      <c r="AL171" s="5"/>
      <c r="AM171" s="5"/>
      <c r="AN171" s="5"/>
      <c r="AO171" s="5"/>
      <c r="AP171" s="5"/>
      <c r="AQ171" s="5"/>
      <c r="AR171" s="5"/>
      <c r="AS171" s="5"/>
      <c r="AT171" s="5"/>
      <c r="AU171" s="5"/>
      <c r="AV171" s="5"/>
      <c r="AW171" s="5"/>
      <c r="AX171" s="5"/>
      <c r="AY171" s="5"/>
    </row>
    <row r="172" spans="1:51" ht="13.5" customHeight="1" x14ac:dyDescent="0.2">
      <c r="B172" s="16" t="s">
        <v>15</v>
      </c>
      <c r="C172" s="16" t="s">
        <v>16</v>
      </c>
      <c r="D172" s="16" t="s">
        <v>17</v>
      </c>
      <c r="E172" s="16" t="s">
        <v>18</v>
      </c>
      <c r="F172" s="378" t="s">
        <v>19</v>
      </c>
      <c r="G172" s="379"/>
      <c r="H172" s="33" t="s">
        <v>37</v>
      </c>
      <c r="I172" s="33" t="s">
        <v>22</v>
      </c>
      <c r="J172" s="33" t="s">
        <v>22</v>
      </c>
      <c r="K172" s="33" t="s">
        <v>21</v>
      </c>
      <c r="L172" s="33" t="s">
        <v>24</v>
      </c>
      <c r="M172" s="34" t="s">
        <v>23</v>
      </c>
      <c r="N172" s="34" t="s">
        <v>25</v>
      </c>
      <c r="O172" s="34" t="s">
        <v>26</v>
      </c>
      <c r="P172" s="34" t="s">
        <v>27</v>
      </c>
      <c r="Q172" s="34" t="s">
        <v>3</v>
      </c>
      <c r="R172" s="34" t="s">
        <v>4</v>
      </c>
      <c r="S172" s="242"/>
      <c r="Z172" s="5"/>
      <c r="AA172" s="5"/>
      <c r="AB172" s="5"/>
      <c r="AC172" s="5"/>
      <c r="AF172" s="5"/>
      <c r="AG172" s="5"/>
      <c r="AH172" s="5"/>
      <c r="AI172" s="5"/>
      <c r="AJ172" s="5"/>
      <c r="AK172" s="5"/>
      <c r="AL172" s="5"/>
      <c r="AM172" s="5"/>
      <c r="AN172" s="5"/>
      <c r="AO172" s="5"/>
      <c r="AP172" s="5"/>
      <c r="AQ172" s="5"/>
      <c r="AR172" s="5"/>
      <c r="AS172" s="5"/>
      <c r="AT172" s="5"/>
      <c r="AU172" s="5"/>
      <c r="AV172" s="5"/>
      <c r="AW172" s="5"/>
      <c r="AX172" s="5"/>
      <c r="AY172" s="5"/>
    </row>
    <row r="173" spans="1:51" ht="15.95" customHeight="1" x14ac:dyDescent="0.2">
      <c r="A173" s="380" t="str">
        <f>IF(ISBLANK(C9),"","#")</f>
        <v/>
      </c>
      <c r="B173" s="304" t="str">
        <f ca="1">IF($C$9=$AD$8,INDIRECT("AS"&amp;AF55),IF(OR($C$9=$AD$9, $C$9=$AD$10,$C$9=$AD$11),INDIRECT("AG"&amp;AF55),""))</f>
        <v>Address/Unit</v>
      </c>
      <c r="C173" s="304" t="str">
        <f ca="1">IF($C$9=$AD$8,INDIRECT("AS"&amp;AG55),IF(OR($C$9=$AD$9, $C$9=$AD$10,$C$9=$AD$11),INDIRECT("AG"&amp;AG55),""))</f>
        <v>Head of Household Name</v>
      </c>
      <c r="D173" s="304" t="str">
        <f ca="1">IF($C$9=$AD$8,INDIRECT("AS"&amp;AH55),IF(OR($C$9=$AD$9, $C$9=$AD$10,$C$9=$AD$11),INDIRECT("AG"&amp;AH55),""))</f>
        <v># In Household</v>
      </c>
      <c r="E173" s="304">
        <f ca="1">IF($C$9=$AD$8,INDIRECT("AS"&amp;AI55),IF(OR($C$9=$AD$9, $C$9=$AD$10,$C$9=$AD$11),INDIRECT("AG"&amp;AI55),""))</f>
        <v>0</v>
      </c>
      <c r="F173" s="316" t="str">
        <f ca="1">IF($C$9=$AD$8,INDIRECT("AS"&amp;AJ55),IF(OR($C$9=$AD$9, $C$9=$AD$10,$C$9=$AD$11),INDIRECT("AG"&amp;AJ55),""))</f>
        <v>Application Year</v>
      </c>
      <c r="G173" s="301"/>
      <c r="H173" s="304" t="str">
        <f ca="1">IF($C$9=$AD$8,INDIRECT("AS"&amp;AK55),IF(OR($C$9=$AD$9, $C$9=$AD$10,$C$9=$AD$11),INDIRECT("AG"&amp;AK55),""))</f>
        <v>Annual Income</v>
      </c>
      <c r="I173" s="375">
        <f ca="1">IF(ISERROR(AC11),"Enter Proj # in cell C13",IF($C$9=$AD$8,INDIRECT("AS"&amp;AL55),IF(OR($C$9=$AD$9, $C$9=$AD$10,$C$9=$AD$11),INDIRECT("AG"&amp;AL55),"")))</f>
        <v>0</v>
      </c>
      <c r="J173" s="316" t="str">
        <f ca="1">IF($C$9=$AD$8,INDIRECT("AS"&amp;AM55),IF(OR($C$9=$AD$9, $C$9=$AD$10,$C$9=$AD$11),INDIRECT("AG"&amp;AM55),""))</f>
        <v>Unit Targeting (&lt;30,&lt;50,&lt;60,&lt;80,&gt;80)</v>
      </c>
      <c r="K173" s="372" t="str">
        <f ca="1">IF($C$9=$AD$8,INDIRECT("AS"&amp;AN55),IF(OR($C$9=$AD$9, $C$9=$AD$10,$C$9=$AD$11),INDIRECT("AG"&amp;AN55),""))</f>
        <v>Max. $ Inc. Allowed for Family Size</v>
      </c>
      <c r="L173" s="313" t="str">
        <f ca="1">IF($C$9=$AD$8,INDIRECT("AS"&amp;AO55),IF(OR($C$9=$AD$9, $C$9=$AD$10,$C$9=$AD$11),INDIRECT("AG"&amp;AO55),""))</f>
        <v>Actual Below Max</v>
      </c>
      <c r="M173" s="301" t="str">
        <f ca="1">IF($C$9=$AD$8,INDIRECT("AS"&amp;AR55),IF(OR($C$9=$AD$9, $C$9=$AD$10,$C$9=$AD$11),INDIRECT("AG"&amp;AR55),""))</f>
        <v>Actuall Monthly Rent Charged</v>
      </c>
      <c r="N173" s="304" t="str">
        <f ca="1">IF($C$9=$AD$8,INDIRECT("AS"&amp;AS55),IF(OR($C$9=$AD$9, $C$9=$AD$10,$C$9=$AD$11),INDIRECT("AG"&amp;AS55),""))</f>
        <v>Tenant's Rent Share</v>
      </c>
      <c r="O173" s="316" t="str">
        <f ca="1">IF($C$9=$AD$8,INDIRECT("AS"&amp;AT55),IF(OR($C$9=$AD$9, $C$9=$AD$10,$C$9=$AD$11),INDIRECT("AG"&amp;AT55),""))</f>
        <v># of Bedrooms in Unit</v>
      </c>
      <c r="P173" s="307" t="str">
        <f ca="1">IF($C$9=$AD$8,INDIRECT("AS"&amp;AU55),IF(OR($C$9=$AD$9, $C$9=$AD$10,$C$9=$AD$11),INDIRECT("AG"&amp;AU55),""))</f>
        <v>Unit Affordability Ratio</v>
      </c>
      <c r="Q173" s="301" t="str">
        <f ca="1">IF($C$9=$AD$11,INDIRECT("AS"&amp;AV55),IF(OR($C$9=$AD$9, $C$9=$AD$10,$C$9=$AD$8),INDIRECT("AG"&amp;AV55),""))</f>
        <v>Special Needs</v>
      </c>
      <c r="R173" s="304" t="str">
        <f ca="1">IF($C$9=$AD$11,INDIRECT("AS"&amp;AW55),IF(OR($C$9=$AD$9, $C$9=$AD$10,$C$9=$AD$8),INDIRECT("AG"&amp;AW55),""))</f>
        <v>Homeless Household</v>
      </c>
      <c r="S173" s="304" t="s">
        <v>3819</v>
      </c>
      <c r="Z173" s="5"/>
      <c r="AA173" s="5"/>
      <c r="AB173" s="5"/>
      <c r="AC173" s="5"/>
      <c r="AF173" s="5"/>
      <c r="AG173" s="5"/>
      <c r="AH173" s="5"/>
      <c r="AI173" s="5"/>
      <c r="AJ173" s="5"/>
      <c r="AK173" s="5"/>
      <c r="AL173" s="5"/>
      <c r="AM173" s="5"/>
      <c r="AN173" s="5"/>
      <c r="AO173" s="5"/>
      <c r="AP173" s="5"/>
      <c r="AQ173" s="5"/>
      <c r="AR173" s="5"/>
      <c r="AS173" s="5"/>
      <c r="AT173" s="5"/>
      <c r="AU173" s="5"/>
      <c r="AV173" s="5"/>
      <c r="AW173" s="5"/>
      <c r="AX173" s="5"/>
      <c r="AY173" s="5"/>
    </row>
    <row r="174" spans="1:51" ht="15.95" customHeight="1" x14ac:dyDescent="0.2">
      <c r="A174" s="380"/>
      <c r="B174" s="305"/>
      <c r="C174" s="305"/>
      <c r="D174" s="305"/>
      <c r="E174" s="305"/>
      <c r="F174" s="317"/>
      <c r="G174" s="302"/>
      <c r="H174" s="305"/>
      <c r="I174" s="376"/>
      <c r="J174" s="317"/>
      <c r="K174" s="373"/>
      <c r="L174" s="314"/>
      <c r="M174" s="302"/>
      <c r="N174" s="305"/>
      <c r="O174" s="317"/>
      <c r="P174" s="308"/>
      <c r="Q174" s="302"/>
      <c r="R174" s="305"/>
      <c r="S174" s="305"/>
      <c r="Z174" s="5"/>
      <c r="AA174" s="5"/>
      <c r="AB174" s="5"/>
      <c r="AC174" s="5"/>
      <c r="AF174" s="5"/>
      <c r="AG174" s="5"/>
      <c r="AH174" s="5"/>
      <c r="AI174" s="5"/>
      <c r="AJ174" s="5"/>
      <c r="AK174" s="5"/>
      <c r="AL174" s="5"/>
      <c r="AM174" s="5"/>
      <c r="AN174" s="5"/>
      <c r="AO174" s="5"/>
      <c r="AP174" s="5"/>
      <c r="AQ174" s="5"/>
      <c r="AR174" s="5"/>
      <c r="AS174" s="5"/>
      <c r="AT174" s="5"/>
      <c r="AU174" s="5"/>
      <c r="AV174" s="5"/>
      <c r="AW174" s="5"/>
      <c r="AX174" s="5"/>
      <c r="AY174" s="5"/>
    </row>
    <row r="175" spans="1:51" ht="15.95" customHeight="1" x14ac:dyDescent="0.2">
      <c r="A175" s="380"/>
      <c r="B175" s="305"/>
      <c r="C175" s="305"/>
      <c r="D175" s="305"/>
      <c r="E175" s="305"/>
      <c r="F175" s="317"/>
      <c r="G175" s="302"/>
      <c r="H175" s="305"/>
      <c r="I175" s="376"/>
      <c r="J175" s="317"/>
      <c r="K175" s="373"/>
      <c r="L175" s="314"/>
      <c r="M175" s="302"/>
      <c r="N175" s="305"/>
      <c r="O175" s="317"/>
      <c r="P175" s="308"/>
      <c r="Q175" s="302"/>
      <c r="R175" s="305"/>
      <c r="S175" s="305"/>
      <c r="Z175" s="5"/>
      <c r="AA175" s="5"/>
      <c r="AB175" s="5"/>
      <c r="AC175" s="5"/>
      <c r="AF175" s="5"/>
      <c r="AG175" s="5"/>
      <c r="AH175" s="5"/>
      <c r="AI175" s="5"/>
      <c r="AJ175" s="5"/>
      <c r="AK175" s="5"/>
      <c r="AL175" s="5"/>
      <c r="AM175" s="5"/>
      <c r="AN175" s="5"/>
      <c r="AO175" s="5"/>
      <c r="AP175" s="5"/>
      <c r="AQ175" s="5"/>
      <c r="AR175" s="5"/>
      <c r="AS175" s="5"/>
      <c r="AT175" s="5"/>
      <c r="AU175" s="5"/>
      <c r="AV175" s="5"/>
      <c r="AW175" s="5"/>
      <c r="AX175" s="5"/>
      <c r="AY175" s="5"/>
    </row>
    <row r="176" spans="1:51" ht="15.75" customHeight="1" x14ac:dyDescent="0.2">
      <c r="A176" s="380"/>
      <c r="B176" s="306"/>
      <c r="C176" s="306"/>
      <c r="D176" s="306"/>
      <c r="E176" s="306"/>
      <c r="F176" s="318"/>
      <c r="G176" s="303"/>
      <c r="H176" s="306"/>
      <c r="I176" s="377"/>
      <c r="J176" s="318"/>
      <c r="K176" s="374"/>
      <c r="L176" s="315"/>
      <c r="M176" s="303"/>
      <c r="N176" s="306"/>
      <c r="O176" s="318"/>
      <c r="P176" s="309"/>
      <c r="Q176" s="303"/>
      <c r="R176" s="306"/>
      <c r="S176" s="306"/>
      <c r="Z176" s="5"/>
      <c r="AA176" s="5"/>
      <c r="AB176" s="5"/>
      <c r="AC176" s="5"/>
      <c r="AF176" s="5"/>
      <c r="AG176" s="5"/>
      <c r="AH176" s="5"/>
      <c r="AI176" s="5"/>
      <c r="AJ176" s="5"/>
      <c r="AK176" s="5"/>
      <c r="AL176" s="5"/>
      <c r="AM176" s="5"/>
      <c r="AN176" s="5"/>
      <c r="AO176" s="5"/>
      <c r="AP176" s="5"/>
      <c r="AQ176" s="5"/>
      <c r="AR176" s="5"/>
      <c r="AS176" s="5"/>
      <c r="AT176" s="5"/>
      <c r="AU176" s="5"/>
      <c r="AV176" s="5"/>
      <c r="AW176" s="5"/>
      <c r="AX176" s="5"/>
      <c r="AY176" s="5"/>
    </row>
    <row r="177" spans="1:19" s="21" customFormat="1" ht="12" customHeight="1" x14ac:dyDescent="0.2">
      <c r="A177" s="183">
        <f>A169+1</f>
        <v>101</v>
      </c>
      <c r="B177" s="174"/>
      <c r="C177" s="174"/>
      <c r="D177" s="175"/>
      <c r="E177" s="164"/>
      <c r="F177" s="298"/>
      <c r="G177" s="299"/>
      <c r="H177" s="176"/>
      <c r="I177" s="176"/>
      <c r="J177" s="177"/>
      <c r="K177" s="238">
        <v>0</v>
      </c>
      <c r="L177" s="103">
        <f t="shared" ref="L177:L208" si="8">IF(OR(ISBLANK(F177),ISERROR($AC$12)),0,IF(J177 = $AE$11,0, IF($C$9=$AD$8,H177-K177, IF(F177&gt;=$AC$12, H177-K177, I177-K177))))</f>
        <v>0</v>
      </c>
      <c r="M177" s="178"/>
      <c r="N177" s="179"/>
      <c r="O177" s="180"/>
      <c r="P177" s="185" t="str">
        <f>IF(S177&lt;&gt;"",IFERROR(IF(N177&lt;=S177,"PASS","FAIL"),""),"")</f>
        <v/>
      </c>
      <c r="Q177" s="181"/>
      <c r="R177" s="182"/>
      <c r="S177" s="239"/>
    </row>
    <row r="178" spans="1:19" s="21" customFormat="1" ht="12" customHeight="1" x14ac:dyDescent="0.2">
      <c r="A178" s="183">
        <f>A177+1</f>
        <v>102</v>
      </c>
      <c r="B178" s="174"/>
      <c r="C178" s="174"/>
      <c r="D178" s="175"/>
      <c r="E178" s="164"/>
      <c r="F178" s="298"/>
      <c r="G178" s="299"/>
      <c r="H178" s="176"/>
      <c r="I178" s="176"/>
      <c r="J178" s="177"/>
      <c r="K178" s="238">
        <v>0</v>
      </c>
      <c r="L178" s="103">
        <f t="shared" si="8"/>
        <v>0</v>
      </c>
      <c r="M178" s="178"/>
      <c r="N178" s="179"/>
      <c r="O178" s="180"/>
      <c r="P178" s="185" t="str">
        <f t="shared" ref="P178:P226" si="9">IF(S178&lt;&gt;"",IFERROR(IF(N178&lt;=S178,"PASS","FAIL"),""),"")</f>
        <v/>
      </c>
      <c r="Q178" s="181"/>
      <c r="R178" s="182"/>
      <c r="S178" s="239"/>
    </row>
    <row r="179" spans="1:19" s="21" customFormat="1" ht="12" customHeight="1" x14ac:dyDescent="0.2">
      <c r="A179" s="183">
        <f t="shared" ref="A179:A226" si="10">A178+1</f>
        <v>103</v>
      </c>
      <c r="B179" s="174"/>
      <c r="C179" s="174"/>
      <c r="D179" s="175"/>
      <c r="E179" s="164"/>
      <c r="F179" s="298"/>
      <c r="G179" s="299"/>
      <c r="H179" s="176"/>
      <c r="I179" s="176"/>
      <c r="J179" s="177"/>
      <c r="K179" s="238">
        <v>0</v>
      </c>
      <c r="L179" s="103">
        <f t="shared" si="8"/>
        <v>0</v>
      </c>
      <c r="M179" s="178"/>
      <c r="N179" s="179"/>
      <c r="O179" s="180"/>
      <c r="P179" s="185" t="str">
        <f t="shared" si="9"/>
        <v/>
      </c>
      <c r="Q179" s="181"/>
      <c r="R179" s="182"/>
      <c r="S179" s="239"/>
    </row>
    <row r="180" spans="1:19" s="21" customFormat="1" ht="12" customHeight="1" x14ac:dyDescent="0.2">
      <c r="A180" s="183">
        <f t="shared" si="10"/>
        <v>104</v>
      </c>
      <c r="B180" s="174"/>
      <c r="C180" s="174"/>
      <c r="D180" s="175"/>
      <c r="E180" s="164"/>
      <c r="F180" s="298"/>
      <c r="G180" s="299"/>
      <c r="H180" s="176"/>
      <c r="I180" s="176"/>
      <c r="J180" s="177"/>
      <c r="K180" s="238">
        <v>0</v>
      </c>
      <c r="L180" s="103">
        <f t="shared" si="8"/>
        <v>0</v>
      </c>
      <c r="M180" s="178"/>
      <c r="N180" s="179"/>
      <c r="O180" s="180"/>
      <c r="P180" s="185" t="str">
        <f t="shared" si="9"/>
        <v/>
      </c>
      <c r="Q180" s="181"/>
      <c r="R180" s="182"/>
      <c r="S180" s="239"/>
    </row>
    <row r="181" spans="1:19" s="21" customFormat="1" ht="12" customHeight="1" x14ac:dyDescent="0.2">
      <c r="A181" s="183">
        <f t="shared" si="10"/>
        <v>105</v>
      </c>
      <c r="B181" s="174"/>
      <c r="C181" s="174"/>
      <c r="D181" s="175"/>
      <c r="E181" s="164"/>
      <c r="F181" s="298"/>
      <c r="G181" s="299"/>
      <c r="H181" s="176"/>
      <c r="I181" s="176"/>
      <c r="J181" s="177"/>
      <c r="K181" s="238">
        <v>0</v>
      </c>
      <c r="L181" s="103">
        <f t="shared" si="8"/>
        <v>0</v>
      </c>
      <c r="M181" s="178"/>
      <c r="N181" s="179"/>
      <c r="O181" s="180"/>
      <c r="P181" s="185" t="str">
        <f t="shared" si="9"/>
        <v/>
      </c>
      <c r="Q181" s="181"/>
      <c r="R181" s="182"/>
      <c r="S181" s="239"/>
    </row>
    <row r="182" spans="1:19" s="21" customFormat="1" ht="12" customHeight="1" x14ac:dyDescent="0.2">
      <c r="A182" s="183">
        <f t="shared" si="10"/>
        <v>106</v>
      </c>
      <c r="B182" s="174"/>
      <c r="C182" s="174"/>
      <c r="D182" s="175"/>
      <c r="E182" s="164"/>
      <c r="F182" s="298"/>
      <c r="G182" s="299"/>
      <c r="H182" s="176"/>
      <c r="I182" s="176"/>
      <c r="J182" s="177"/>
      <c r="K182" s="238">
        <v>0</v>
      </c>
      <c r="L182" s="103">
        <f t="shared" si="8"/>
        <v>0</v>
      </c>
      <c r="M182" s="178"/>
      <c r="N182" s="179"/>
      <c r="O182" s="180"/>
      <c r="P182" s="185" t="str">
        <f t="shared" si="9"/>
        <v/>
      </c>
      <c r="Q182" s="181"/>
      <c r="R182" s="182"/>
      <c r="S182" s="239"/>
    </row>
    <row r="183" spans="1:19" s="21" customFormat="1" ht="12" customHeight="1" x14ac:dyDescent="0.2">
      <c r="A183" s="183">
        <f t="shared" si="10"/>
        <v>107</v>
      </c>
      <c r="B183" s="174"/>
      <c r="C183" s="174"/>
      <c r="D183" s="175"/>
      <c r="E183" s="164"/>
      <c r="F183" s="298"/>
      <c r="G183" s="299"/>
      <c r="H183" s="176"/>
      <c r="I183" s="176"/>
      <c r="J183" s="177"/>
      <c r="K183" s="238">
        <v>0</v>
      </c>
      <c r="L183" s="103">
        <f t="shared" si="8"/>
        <v>0</v>
      </c>
      <c r="M183" s="178"/>
      <c r="N183" s="179"/>
      <c r="O183" s="180"/>
      <c r="P183" s="185" t="str">
        <f t="shared" si="9"/>
        <v/>
      </c>
      <c r="Q183" s="181"/>
      <c r="R183" s="182"/>
      <c r="S183" s="239"/>
    </row>
    <row r="184" spans="1:19" s="21" customFormat="1" ht="12" customHeight="1" x14ac:dyDescent="0.2">
      <c r="A184" s="183">
        <f t="shared" si="10"/>
        <v>108</v>
      </c>
      <c r="B184" s="174"/>
      <c r="C184" s="174"/>
      <c r="D184" s="175"/>
      <c r="E184" s="164"/>
      <c r="F184" s="298"/>
      <c r="G184" s="299"/>
      <c r="H184" s="176"/>
      <c r="I184" s="176"/>
      <c r="J184" s="177"/>
      <c r="K184" s="238">
        <v>0</v>
      </c>
      <c r="L184" s="103">
        <f t="shared" si="8"/>
        <v>0</v>
      </c>
      <c r="M184" s="178"/>
      <c r="N184" s="179"/>
      <c r="O184" s="180"/>
      <c r="P184" s="185" t="str">
        <f t="shared" si="9"/>
        <v/>
      </c>
      <c r="Q184" s="181"/>
      <c r="R184" s="182"/>
      <c r="S184" s="239"/>
    </row>
    <row r="185" spans="1:19" s="21" customFormat="1" ht="12" customHeight="1" x14ac:dyDescent="0.2">
      <c r="A185" s="183">
        <f t="shared" si="10"/>
        <v>109</v>
      </c>
      <c r="B185" s="174"/>
      <c r="C185" s="174"/>
      <c r="D185" s="175"/>
      <c r="E185" s="164"/>
      <c r="F185" s="298"/>
      <c r="G185" s="299"/>
      <c r="H185" s="176"/>
      <c r="I185" s="176"/>
      <c r="J185" s="177"/>
      <c r="K185" s="238">
        <v>0</v>
      </c>
      <c r="L185" s="103">
        <f t="shared" si="8"/>
        <v>0</v>
      </c>
      <c r="M185" s="178"/>
      <c r="N185" s="179"/>
      <c r="O185" s="180"/>
      <c r="P185" s="185" t="str">
        <f t="shared" si="9"/>
        <v/>
      </c>
      <c r="Q185" s="181"/>
      <c r="R185" s="182"/>
      <c r="S185" s="239"/>
    </row>
    <row r="186" spans="1:19" s="21" customFormat="1" ht="12" customHeight="1" x14ac:dyDescent="0.2">
      <c r="A186" s="183">
        <f t="shared" si="10"/>
        <v>110</v>
      </c>
      <c r="B186" s="174"/>
      <c r="C186" s="174"/>
      <c r="D186" s="175"/>
      <c r="E186" s="164"/>
      <c r="F186" s="298"/>
      <c r="G186" s="299"/>
      <c r="H186" s="176"/>
      <c r="I186" s="176"/>
      <c r="J186" s="177"/>
      <c r="K186" s="238">
        <v>0</v>
      </c>
      <c r="L186" s="103">
        <f t="shared" si="8"/>
        <v>0</v>
      </c>
      <c r="M186" s="178"/>
      <c r="N186" s="179"/>
      <c r="O186" s="180"/>
      <c r="P186" s="185" t="str">
        <f t="shared" si="9"/>
        <v/>
      </c>
      <c r="Q186" s="181"/>
      <c r="R186" s="182"/>
      <c r="S186" s="239"/>
    </row>
    <row r="187" spans="1:19" s="21" customFormat="1" ht="12" customHeight="1" x14ac:dyDescent="0.2">
      <c r="A187" s="183">
        <f t="shared" si="10"/>
        <v>111</v>
      </c>
      <c r="B187" s="174"/>
      <c r="C187" s="174"/>
      <c r="D187" s="175"/>
      <c r="E187" s="164"/>
      <c r="F187" s="298"/>
      <c r="G187" s="299"/>
      <c r="H187" s="176"/>
      <c r="I187" s="176"/>
      <c r="J187" s="177"/>
      <c r="K187" s="238">
        <v>0</v>
      </c>
      <c r="L187" s="103">
        <f t="shared" si="8"/>
        <v>0</v>
      </c>
      <c r="M187" s="178"/>
      <c r="N187" s="179"/>
      <c r="O187" s="180"/>
      <c r="P187" s="185" t="str">
        <f t="shared" si="9"/>
        <v/>
      </c>
      <c r="Q187" s="181"/>
      <c r="R187" s="182"/>
      <c r="S187" s="239"/>
    </row>
    <row r="188" spans="1:19" s="21" customFormat="1" ht="12" customHeight="1" x14ac:dyDescent="0.2">
      <c r="A188" s="183">
        <f t="shared" si="10"/>
        <v>112</v>
      </c>
      <c r="B188" s="174"/>
      <c r="C188" s="174"/>
      <c r="D188" s="175"/>
      <c r="E188" s="164"/>
      <c r="F188" s="298"/>
      <c r="G188" s="299"/>
      <c r="H188" s="176"/>
      <c r="I188" s="176"/>
      <c r="J188" s="177"/>
      <c r="K188" s="238">
        <v>0</v>
      </c>
      <c r="L188" s="103">
        <f t="shared" si="8"/>
        <v>0</v>
      </c>
      <c r="M188" s="178"/>
      <c r="N188" s="179"/>
      <c r="O188" s="180"/>
      <c r="P188" s="185" t="str">
        <f t="shared" si="9"/>
        <v/>
      </c>
      <c r="Q188" s="181"/>
      <c r="R188" s="182"/>
      <c r="S188" s="239"/>
    </row>
    <row r="189" spans="1:19" s="21" customFormat="1" ht="12" customHeight="1" x14ac:dyDescent="0.2">
      <c r="A189" s="183">
        <f t="shared" si="10"/>
        <v>113</v>
      </c>
      <c r="B189" s="174"/>
      <c r="C189" s="174"/>
      <c r="D189" s="175"/>
      <c r="E189" s="164"/>
      <c r="F189" s="298"/>
      <c r="G189" s="299"/>
      <c r="H189" s="176"/>
      <c r="I189" s="176"/>
      <c r="J189" s="177"/>
      <c r="K189" s="238">
        <v>0</v>
      </c>
      <c r="L189" s="103">
        <f t="shared" si="8"/>
        <v>0</v>
      </c>
      <c r="M189" s="178"/>
      <c r="N189" s="179"/>
      <c r="O189" s="180"/>
      <c r="P189" s="185" t="str">
        <f t="shared" si="9"/>
        <v/>
      </c>
      <c r="Q189" s="181"/>
      <c r="R189" s="182"/>
      <c r="S189" s="239"/>
    </row>
    <row r="190" spans="1:19" s="21" customFormat="1" ht="12" customHeight="1" x14ac:dyDescent="0.2">
      <c r="A190" s="183">
        <f t="shared" si="10"/>
        <v>114</v>
      </c>
      <c r="B190" s="174"/>
      <c r="C190" s="174"/>
      <c r="D190" s="175"/>
      <c r="E190" s="164"/>
      <c r="F190" s="298"/>
      <c r="G190" s="299"/>
      <c r="H190" s="176"/>
      <c r="I190" s="176"/>
      <c r="J190" s="177"/>
      <c r="K190" s="238">
        <v>0</v>
      </c>
      <c r="L190" s="103">
        <f t="shared" si="8"/>
        <v>0</v>
      </c>
      <c r="M190" s="178"/>
      <c r="N190" s="179"/>
      <c r="O190" s="180"/>
      <c r="P190" s="185" t="str">
        <f t="shared" si="9"/>
        <v/>
      </c>
      <c r="Q190" s="181"/>
      <c r="R190" s="182"/>
      <c r="S190" s="239"/>
    </row>
    <row r="191" spans="1:19" s="21" customFormat="1" ht="12" customHeight="1" x14ac:dyDescent="0.2">
      <c r="A191" s="183">
        <f t="shared" si="10"/>
        <v>115</v>
      </c>
      <c r="B191" s="174"/>
      <c r="C191" s="174"/>
      <c r="D191" s="175"/>
      <c r="E191" s="164"/>
      <c r="F191" s="298"/>
      <c r="G191" s="299"/>
      <c r="H191" s="176"/>
      <c r="I191" s="176"/>
      <c r="J191" s="177"/>
      <c r="K191" s="238">
        <v>0</v>
      </c>
      <c r="L191" s="103">
        <f t="shared" si="8"/>
        <v>0</v>
      </c>
      <c r="M191" s="178"/>
      <c r="N191" s="179"/>
      <c r="O191" s="180"/>
      <c r="P191" s="185" t="str">
        <f t="shared" si="9"/>
        <v/>
      </c>
      <c r="Q191" s="181"/>
      <c r="R191" s="182"/>
      <c r="S191" s="239"/>
    </row>
    <row r="192" spans="1:19" s="21" customFormat="1" ht="12" customHeight="1" x14ac:dyDescent="0.2">
      <c r="A192" s="183">
        <f t="shared" si="10"/>
        <v>116</v>
      </c>
      <c r="B192" s="174"/>
      <c r="C192" s="174"/>
      <c r="D192" s="175"/>
      <c r="E192" s="164"/>
      <c r="F192" s="298"/>
      <c r="G192" s="299"/>
      <c r="H192" s="176"/>
      <c r="I192" s="176"/>
      <c r="J192" s="177"/>
      <c r="K192" s="238">
        <v>0</v>
      </c>
      <c r="L192" s="103">
        <f t="shared" si="8"/>
        <v>0</v>
      </c>
      <c r="M192" s="178"/>
      <c r="N192" s="179"/>
      <c r="O192" s="180"/>
      <c r="P192" s="185" t="str">
        <f t="shared" si="9"/>
        <v/>
      </c>
      <c r="Q192" s="181"/>
      <c r="R192" s="182"/>
      <c r="S192" s="239"/>
    </row>
    <row r="193" spans="1:19" s="21" customFormat="1" ht="12" customHeight="1" x14ac:dyDescent="0.2">
      <c r="A193" s="183">
        <f t="shared" si="10"/>
        <v>117</v>
      </c>
      <c r="B193" s="174"/>
      <c r="C193" s="174"/>
      <c r="D193" s="175"/>
      <c r="E193" s="164"/>
      <c r="F193" s="298"/>
      <c r="G193" s="299"/>
      <c r="H193" s="176"/>
      <c r="I193" s="176"/>
      <c r="J193" s="177"/>
      <c r="K193" s="238">
        <v>0</v>
      </c>
      <c r="L193" s="103">
        <f t="shared" si="8"/>
        <v>0</v>
      </c>
      <c r="M193" s="178"/>
      <c r="N193" s="179"/>
      <c r="O193" s="180"/>
      <c r="P193" s="185" t="str">
        <f t="shared" si="9"/>
        <v/>
      </c>
      <c r="Q193" s="181"/>
      <c r="R193" s="182"/>
      <c r="S193" s="239"/>
    </row>
    <row r="194" spans="1:19" s="21" customFormat="1" ht="12" customHeight="1" x14ac:dyDescent="0.2">
      <c r="A194" s="183">
        <f t="shared" si="10"/>
        <v>118</v>
      </c>
      <c r="B194" s="174"/>
      <c r="C194" s="174"/>
      <c r="D194" s="175"/>
      <c r="E194" s="164"/>
      <c r="F194" s="298"/>
      <c r="G194" s="299"/>
      <c r="H194" s="176"/>
      <c r="I194" s="176"/>
      <c r="J194" s="177"/>
      <c r="K194" s="238">
        <v>0</v>
      </c>
      <c r="L194" s="103">
        <f t="shared" si="8"/>
        <v>0</v>
      </c>
      <c r="M194" s="178"/>
      <c r="N194" s="179"/>
      <c r="O194" s="180"/>
      <c r="P194" s="185" t="str">
        <f t="shared" si="9"/>
        <v/>
      </c>
      <c r="Q194" s="181"/>
      <c r="R194" s="182"/>
      <c r="S194" s="239"/>
    </row>
    <row r="195" spans="1:19" s="21" customFormat="1" ht="12" customHeight="1" x14ac:dyDescent="0.2">
      <c r="A195" s="183">
        <f t="shared" si="10"/>
        <v>119</v>
      </c>
      <c r="B195" s="174"/>
      <c r="C195" s="174"/>
      <c r="D195" s="175"/>
      <c r="E195" s="164"/>
      <c r="F195" s="298"/>
      <c r="G195" s="299"/>
      <c r="H195" s="176"/>
      <c r="I195" s="176"/>
      <c r="J195" s="177"/>
      <c r="K195" s="238">
        <v>0</v>
      </c>
      <c r="L195" s="103">
        <f t="shared" si="8"/>
        <v>0</v>
      </c>
      <c r="M195" s="178"/>
      <c r="N195" s="179"/>
      <c r="O195" s="180"/>
      <c r="P195" s="185" t="str">
        <f t="shared" si="9"/>
        <v/>
      </c>
      <c r="Q195" s="181"/>
      <c r="R195" s="182"/>
      <c r="S195" s="239"/>
    </row>
    <row r="196" spans="1:19" s="21" customFormat="1" ht="12" customHeight="1" x14ac:dyDescent="0.2">
      <c r="A196" s="183">
        <f t="shared" si="10"/>
        <v>120</v>
      </c>
      <c r="B196" s="174"/>
      <c r="C196" s="174"/>
      <c r="D196" s="175"/>
      <c r="E196" s="164"/>
      <c r="F196" s="298"/>
      <c r="G196" s="299"/>
      <c r="H196" s="176"/>
      <c r="I196" s="176"/>
      <c r="J196" s="177"/>
      <c r="K196" s="238">
        <v>0</v>
      </c>
      <c r="L196" s="103">
        <f t="shared" si="8"/>
        <v>0</v>
      </c>
      <c r="M196" s="178"/>
      <c r="N196" s="179"/>
      <c r="O196" s="180"/>
      <c r="P196" s="185" t="str">
        <f t="shared" si="9"/>
        <v/>
      </c>
      <c r="Q196" s="181"/>
      <c r="R196" s="182"/>
      <c r="S196" s="239"/>
    </row>
    <row r="197" spans="1:19" s="21" customFormat="1" ht="12" customHeight="1" x14ac:dyDescent="0.2">
      <c r="A197" s="183">
        <f t="shared" si="10"/>
        <v>121</v>
      </c>
      <c r="B197" s="174"/>
      <c r="C197" s="174"/>
      <c r="D197" s="175"/>
      <c r="E197" s="164"/>
      <c r="F197" s="298"/>
      <c r="G197" s="299"/>
      <c r="H197" s="176"/>
      <c r="I197" s="176"/>
      <c r="J197" s="177"/>
      <c r="K197" s="238">
        <v>0</v>
      </c>
      <c r="L197" s="103">
        <f t="shared" si="8"/>
        <v>0</v>
      </c>
      <c r="M197" s="178"/>
      <c r="N197" s="179"/>
      <c r="O197" s="180"/>
      <c r="P197" s="185" t="str">
        <f t="shared" si="9"/>
        <v/>
      </c>
      <c r="Q197" s="181"/>
      <c r="R197" s="182"/>
      <c r="S197" s="239"/>
    </row>
    <row r="198" spans="1:19" s="21" customFormat="1" ht="12" customHeight="1" x14ac:dyDescent="0.2">
      <c r="A198" s="183">
        <f t="shared" si="10"/>
        <v>122</v>
      </c>
      <c r="B198" s="174"/>
      <c r="C198" s="174"/>
      <c r="D198" s="175"/>
      <c r="E198" s="164"/>
      <c r="F198" s="298"/>
      <c r="G198" s="299"/>
      <c r="H198" s="176"/>
      <c r="I198" s="176"/>
      <c r="J198" s="177"/>
      <c r="K198" s="238">
        <v>0</v>
      </c>
      <c r="L198" s="103">
        <f t="shared" si="8"/>
        <v>0</v>
      </c>
      <c r="M198" s="178"/>
      <c r="N198" s="179"/>
      <c r="O198" s="180"/>
      <c r="P198" s="185" t="str">
        <f t="shared" si="9"/>
        <v/>
      </c>
      <c r="Q198" s="181"/>
      <c r="R198" s="182"/>
      <c r="S198" s="239"/>
    </row>
    <row r="199" spans="1:19" s="21" customFormat="1" ht="12" customHeight="1" x14ac:dyDescent="0.2">
      <c r="A199" s="183">
        <f t="shared" si="10"/>
        <v>123</v>
      </c>
      <c r="B199" s="174"/>
      <c r="C199" s="174"/>
      <c r="D199" s="175"/>
      <c r="E199" s="164"/>
      <c r="F199" s="298"/>
      <c r="G199" s="299"/>
      <c r="H199" s="176"/>
      <c r="I199" s="176"/>
      <c r="J199" s="177"/>
      <c r="K199" s="238">
        <v>0</v>
      </c>
      <c r="L199" s="103">
        <f t="shared" si="8"/>
        <v>0</v>
      </c>
      <c r="M199" s="178"/>
      <c r="N199" s="179"/>
      <c r="O199" s="180"/>
      <c r="P199" s="185" t="str">
        <f t="shared" si="9"/>
        <v/>
      </c>
      <c r="Q199" s="181"/>
      <c r="R199" s="182"/>
      <c r="S199" s="239"/>
    </row>
    <row r="200" spans="1:19" s="21" customFormat="1" ht="12" customHeight="1" x14ac:dyDescent="0.2">
      <c r="A200" s="183">
        <f t="shared" si="10"/>
        <v>124</v>
      </c>
      <c r="B200" s="174"/>
      <c r="C200" s="174"/>
      <c r="D200" s="175"/>
      <c r="E200" s="164"/>
      <c r="F200" s="298"/>
      <c r="G200" s="299"/>
      <c r="H200" s="176"/>
      <c r="I200" s="176"/>
      <c r="J200" s="177"/>
      <c r="K200" s="238">
        <v>0</v>
      </c>
      <c r="L200" s="103">
        <f t="shared" si="8"/>
        <v>0</v>
      </c>
      <c r="M200" s="178"/>
      <c r="N200" s="179"/>
      <c r="O200" s="180"/>
      <c r="P200" s="185" t="str">
        <f t="shared" si="9"/>
        <v/>
      </c>
      <c r="Q200" s="181"/>
      <c r="R200" s="182"/>
      <c r="S200" s="239"/>
    </row>
    <row r="201" spans="1:19" s="21" customFormat="1" ht="12" customHeight="1" x14ac:dyDescent="0.2">
      <c r="A201" s="183">
        <f t="shared" si="10"/>
        <v>125</v>
      </c>
      <c r="B201" s="174"/>
      <c r="C201" s="174"/>
      <c r="D201" s="175"/>
      <c r="E201" s="164"/>
      <c r="F201" s="298"/>
      <c r="G201" s="299"/>
      <c r="H201" s="176"/>
      <c r="I201" s="176"/>
      <c r="J201" s="177"/>
      <c r="K201" s="238">
        <v>0</v>
      </c>
      <c r="L201" s="103">
        <f t="shared" si="8"/>
        <v>0</v>
      </c>
      <c r="M201" s="178"/>
      <c r="N201" s="179"/>
      <c r="O201" s="180"/>
      <c r="P201" s="185" t="str">
        <f t="shared" si="9"/>
        <v/>
      </c>
      <c r="Q201" s="181"/>
      <c r="R201" s="182"/>
      <c r="S201" s="239"/>
    </row>
    <row r="202" spans="1:19" s="21" customFormat="1" ht="12" customHeight="1" x14ac:dyDescent="0.2">
      <c r="A202" s="183">
        <f t="shared" si="10"/>
        <v>126</v>
      </c>
      <c r="B202" s="174"/>
      <c r="C202" s="174"/>
      <c r="D202" s="175"/>
      <c r="E202" s="164"/>
      <c r="F202" s="298"/>
      <c r="G202" s="299"/>
      <c r="H202" s="176"/>
      <c r="I202" s="176"/>
      <c r="J202" s="177"/>
      <c r="K202" s="238">
        <v>0</v>
      </c>
      <c r="L202" s="103">
        <f t="shared" si="8"/>
        <v>0</v>
      </c>
      <c r="M202" s="178"/>
      <c r="N202" s="179"/>
      <c r="O202" s="180"/>
      <c r="P202" s="185" t="str">
        <f t="shared" si="9"/>
        <v/>
      </c>
      <c r="Q202" s="181"/>
      <c r="R202" s="182"/>
      <c r="S202" s="239"/>
    </row>
    <row r="203" spans="1:19" s="21" customFormat="1" ht="12" customHeight="1" x14ac:dyDescent="0.2">
      <c r="A203" s="183">
        <f t="shared" si="10"/>
        <v>127</v>
      </c>
      <c r="B203" s="174"/>
      <c r="C203" s="174"/>
      <c r="D203" s="175"/>
      <c r="E203" s="164"/>
      <c r="F203" s="298"/>
      <c r="G203" s="299"/>
      <c r="H203" s="176"/>
      <c r="I203" s="176"/>
      <c r="J203" s="177"/>
      <c r="K203" s="238">
        <v>0</v>
      </c>
      <c r="L203" s="103">
        <f t="shared" si="8"/>
        <v>0</v>
      </c>
      <c r="M203" s="178"/>
      <c r="N203" s="179"/>
      <c r="O203" s="180"/>
      <c r="P203" s="185" t="str">
        <f t="shared" si="9"/>
        <v/>
      </c>
      <c r="Q203" s="181"/>
      <c r="R203" s="182"/>
      <c r="S203" s="239"/>
    </row>
    <row r="204" spans="1:19" s="21" customFormat="1" ht="12" customHeight="1" x14ac:dyDescent="0.2">
      <c r="A204" s="183">
        <f t="shared" si="10"/>
        <v>128</v>
      </c>
      <c r="B204" s="174"/>
      <c r="C204" s="174"/>
      <c r="D204" s="175"/>
      <c r="E204" s="164"/>
      <c r="F204" s="298"/>
      <c r="G204" s="299"/>
      <c r="H204" s="176"/>
      <c r="I204" s="176"/>
      <c r="J204" s="177"/>
      <c r="K204" s="238">
        <v>0</v>
      </c>
      <c r="L204" s="103">
        <f t="shared" si="8"/>
        <v>0</v>
      </c>
      <c r="M204" s="178"/>
      <c r="N204" s="179"/>
      <c r="O204" s="180"/>
      <c r="P204" s="185" t="str">
        <f t="shared" si="9"/>
        <v/>
      </c>
      <c r="Q204" s="181"/>
      <c r="R204" s="182"/>
      <c r="S204" s="239"/>
    </row>
    <row r="205" spans="1:19" s="21" customFormat="1" ht="12" customHeight="1" x14ac:dyDescent="0.2">
      <c r="A205" s="183">
        <f t="shared" si="10"/>
        <v>129</v>
      </c>
      <c r="B205" s="174"/>
      <c r="C205" s="174"/>
      <c r="D205" s="175"/>
      <c r="E205" s="164"/>
      <c r="F205" s="298"/>
      <c r="G205" s="299"/>
      <c r="H205" s="176"/>
      <c r="I205" s="176"/>
      <c r="J205" s="177"/>
      <c r="K205" s="238">
        <v>0</v>
      </c>
      <c r="L205" s="103">
        <f t="shared" si="8"/>
        <v>0</v>
      </c>
      <c r="M205" s="178"/>
      <c r="N205" s="179"/>
      <c r="O205" s="180"/>
      <c r="P205" s="185" t="str">
        <f t="shared" si="9"/>
        <v/>
      </c>
      <c r="Q205" s="181"/>
      <c r="R205" s="182"/>
      <c r="S205" s="239"/>
    </row>
    <row r="206" spans="1:19" s="21" customFormat="1" ht="12" customHeight="1" x14ac:dyDescent="0.2">
      <c r="A206" s="183">
        <f t="shared" si="10"/>
        <v>130</v>
      </c>
      <c r="B206" s="174"/>
      <c r="C206" s="174"/>
      <c r="D206" s="175"/>
      <c r="E206" s="164"/>
      <c r="F206" s="298"/>
      <c r="G206" s="299"/>
      <c r="H206" s="176"/>
      <c r="I206" s="176"/>
      <c r="J206" s="177"/>
      <c r="K206" s="238">
        <v>0</v>
      </c>
      <c r="L206" s="103">
        <f t="shared" si="8"/>
        <v>0</v>
      </c>
      <c r="M206" s="178"/>
      <c r="N206" s="179"/>
      <c r="O206" s="180"/>
      <c r="P206" s="185" t="str">
        <f t="shared" si="9"/>
        <v/>
      </c>
      <c r="Q206" s="181"/>
      <c r="R206" s="182"/>
      <c r="S206" s="239"/>
    </row>
    <row r="207" spans="1:19" s="21" customFormat="1" ht="12" customHeight="1" x14ac:dyDescent="0.2">
      <c r="A207" s="183">
        <f t="shared" si="10"/>
        <v>131</v>
      </c>
      <c r="B207" s="174"/>
      <c r="C207" s="174"/>
      <c r="D207" s="175"/>
      <c r="E207" s="164"/>
      <c r="F207" s="298"/>
      <c r="G207" s="299"/>
      <c r="H207" s="176"/>
      <c r="I207" s="176"/>
      <c r="J207" s="177"/>
      <c r="K207" s="238">
        <v>0</v>
      </c>
      <c r="L207" s="103">
        <f t="shared" si="8"/>
        <v>0</v>
      </c>
      <c r="M207" s="178"/>
      <c r="N207" s="179"/>
      <c r="O207" s="180"/>
      <c r="P207" s="185" t="str">
        <f t="shared" si="9"/>
        <v/>
      </c>
      <c r="Q207" s="181"/>
      <c r="R207" s="182"/>
      <c r="S207" s="239"/>
    </row>
    <row r="208" spans="1:19" s="21" customFormat="1" ht="12" customHeight="1" x14ac:dyDescent="0.2">
      <c r="A208" s="183">
        <f t="shared" si="10"/>
        <v>132</v>
      </c>
      <c r="B208" s="174"/>
      <c r="C208" s="174"/>
      <c r="D208" s="175"/>
      <c r="E208" s="164"/>
      <c r="F208" s="298"/>
      <c r="G208" s="299"/>
      <c r="H208" s="176"/>
      <c r="I208" s="176"/>
      <c r="J208" s="177"/>
      <c r="K208" s="238">
        <v>0</v>
      </c>
      <c r="L208" s="103">
        <f t="shared" si="8"/>
        <v>0</v>
      </c>
      <c r="M208" s="178"/>
      <c r="N208" s="179"/>
      <c r="O208" s="180"/>
      <c r="P208" s="185" t="str">
        <f t="shared" si="9"/>
        <v/>
      </c>
      <c r="Q208" s="181"/>
      <c r="R208" s="182"/>
      <c r="S208" s="239"/>
    </row>
    <row r="209" spans="1:19" s="21" customFormat="1" ht="12" customHeight="1" x14ac:dyDescent="0.2">
      <c r="A209" s="183">
        <f t="shared" si="10"/>
        <v>133</v>
      </c>
      <c r="B209" s="174"/>
      <c r="C209" s="174"/>
      <c r="D209" s="175"/>
      <c r="E209" s="164"/>
      <c r="F209" s="298"/>
      <c r="G209" s="299"/>
      <c r="H209" s="176"/>
      <c r="I209" s="176"/>
      <c r="J209" s="177"/>
      <c r="K209" s="238">
        <v>0</v>
      </c>
      <c r="L209" s="103">
        <f t="shared" ref="L209:L226" si="11">IF(OR(ISBLANK(F209),ISERROR($AC$12)),0,IF(J209 = $AE$11,0, IF($C$9=$AD$8,H209-K209, IF(F209&gt;=$AC$12, H209-K209, I209-K209))))</f>
        <v>0</v>
      </c>
      <c r="M209" s="178"/>
      <c r="N209" s="179"/>
      <c r="O209" s="180"/>
      <c r="P209" s="185" t="str">
        <f t="shared" si="9"/>
        <v/>
      </c>
      <c r="Q209" s="181"/>
      <c r="R209" s="182"/>
      <c r="S209" s="239"/>
    </row>
    <row r="210" spans="1:19" s="21" customFormat="1" ht="12" customHeight="1" x14ac:dyDescent="0.2">
      <c r="A210" s="183">
        <f t="shared" si="10"/>
        <v>134</v>
      </c>
      <c r="B210" s="174"/>
      <c r="C210" s="174"/>
      <c r="D210" s="175"/>
      <c r="E210" s="164"/>
      <c r="F210" s="298"/>
      <c r="G210" s="299"/>
      <c r="H210" s="176"/>
      <c r="I210" s="176"/>
      <c r="J210" s="177"/>
      <c r="K210" s="238">
        <v>0</v>
      </c>
      <c r="L210" s="103">
        <f t="shared" si="11"/>
        <v>0</v>
      </c>
      <c r="M210" s="178"/>
      <c r="N210" s="179"/>
      <c r="O210" s="180"/>
      <c r="P210" s="185" t="str">
        <f t="shared" si="9"/>
        <v/>
      </c>
      <c r="Q210" s="181"/>
      <c r="R210" s="182"/>
      <c r="S210" s="239"/>
    </row>
    <row r="211" spans="1:19" s="21" customFormat="1" ht="12" customHeight="1" x14ac:dyDescent="0.2">
      <c r="A211" s="183">
        <f t="shared" si="10"/>
        <v>135</v>
      </c>
      <c r="B211" s="174"/>
      <c r="C211" s="174"/>
      <c r="D211" s="175"/>
      <c r="E211" s="164"/>
      <c r="F211" s="298"/>
      <c r="G211" s="299"/>
      <c r="H211" s="176"/>
      <c r="I211" s="176"/>
      <c r="J211" s="177"/>
      <c r="K211" s="238">
        <v>0</v>
      </c>
      <c r="L211" s="103">
        <f t="shared" si="11"/>
        <v>0</v>
      </c>
      <c r="M211" s="178"/>
      <c r="N211" s="179"/>
      <c r="O211" s="180"/>
      <c r="P211" s="185" t="str">
        <f t="shared" si="9"/>
        <v/>
      </c>
      <c r="Q211" s="181"/>
      <c r="R211" s="182"/>
      <c r="S211" s="239"/>
    </row>
    <row r="212" spans="1:19" s="21" customFormat="1" ht="12" customHeight="1" x14ac:dyDescent="0.2">
      <c r="A212" s="183">
        <f t="shared" si="10"/>
        <v>136</v>
      </c>
      <c r="B212" s="174"/>
      <c r="C212" s="174"/>
      <c r="D212" s="175"/>
      <c r="E212" s="164"/>
      <c r="F212" s="298"/>
      <c r="G212" s="299"/>
      <c r="H212" s="176"/>
      <c r="I212" s="176"/>
      <c r="J212" s="177"/>
      <c r="K212" s="238">
        <v>0</v>
      </c>
      <c r="L212" s="103">
        <f t="shared" si="11"/>
        <v>0</v>
      </c>
      <c r="M212" s="178"/>
      <c r="N212" s="179"/>
      <c r="O212" s="180"/>
      <c r="P212" s="185" t="str">
        <f t="shared" si="9"/>
        <v/>
      </c>
      <c r="Q212" s="181"/>
      <c r="R212" s="182"/>
      <c r="S212" s="239"/>
    </row>
    <row r="213" spans="1:19" s="21" customFormat="1" ht="12" customHeight="1" x14ac:dyDescent="0.2">
      <c r="A213" s="183">
        <f t="shared" si="10"/>
        <v>137</v>
      </c>
      <c r="B213" s="174"/>
      <c r="C213" s="174"/>
      <c r="D213" s="175"/>
      <c r="E213" s="164"/>
      <c r="F213" s="298"/>
      <c r="G213" s="299"/>
      <c r="H213" s="176"/>
      <c r="I213" s="176"/>
      <c r="J213" s="177"/>
      <c r="K213" s="238">
        <v>0</v>
      </c>
      <c r="L213" s="103">
        <f t="shared" si="11"/>
        <v>0</v>
      </c>
      <c r="M213" s="178"/>
      <c r="N213" s="179"/>
      <c r="O213" s="180"/>
      <c r="P213" s="185" t="str">
        <f t="shared" si="9"/>
        <v/>
      </c>
      <c r="Q213" s="181"/>
      <c r="R213" s="182"/>
      <c r="S213" s="239"/>
    </row>
    <row r="214" spans="1:19" s="21" customFormat="1" ht="12" customHeight="1" x14ac:dyDescent="0.2">
      <c r="A214" s="183">
        <f t="shared" si="10"/>
        <v>138</v>
      </c>
      <c r="B214" s="174"/>
      <c r="C214" s="174"/>
      <c r="D214" s="175"/>
      <c r="E214" s="164"/>
      <c r="F214" s="298"/>
      <c r="G214" s="299"/>
      <c r="H214" s="176"/>
      <c r="I214" s="176"/>
      <c r="J214" s="177"/>
      <c r="K214" s="238">
        <v>0</v>
      </c>
      <c r="L214" s="103">
        <f t="shared" si="11"/>
        <v>0</v>
      </c>
      <c r="M214" s="178"/>
      <c r="N214" s="179"/>
      <c r="O214" s="180"/>
      <c r="P214" s="185" t="str">
        <f t="shared" si="9"/>
        <v/>
      </c>
      <c r="Q214" s="181"/>
      <c r="R214" s="182"/>
      <c r="S214" s="239"/>
    </row>
    <row r="215" spans="1:19" s="21" customFormat="1" ht="12" customHeight="1" x14ac:dyDescent="0.2">
      <c r="A215" s="183">
        <f t="shared" si="10"/>
        <v>139</v>
      </c>
      <c r="B215" s="174"/>
      <c r="C215" s="174"/>
      <c r="D215" s="175"/>
      <c r="E215" s="164"/>
      <c r="F215" s="298"/>
      <c r="G215" s="299"/>
      <c r="H215" s="176"/>
      <c r="I215" s="176"/>
      <c r="J215" s="177"/>
      <c r="K215" s="238">
        <v>0</v>
      </c>
      <c r="L215" s="103">
        <f t="shared" si="11"/>
        <v>0</v>
      </c>
      <c r="M215" s="178"/>
      <c r="N215" s="179"/>
      <c r="O215" s="180"/>
      <c r="P215" s="185" t="str">
        <f t="shared" si="9"/>
        <v/>
      </c>
      <c r="Q215" s="181"/>
      <c r="R215" s="182"/>
      <c r="S215" s="239"/>
    </row>
    <row r="216" spans="1:19" s="21" customFormat="1" ht="12" customHeight="1" x14ac:dyDescent="0.2">
      <c r="A216" s="183">
        <f t="shared" si="10"/>
        <v>140</v>
      </c>
      <c r="B216" s="174"/>
      <c r="C216" s="174"/>
      <c r="D216" s="175"/>
      <c r="E216" s="164"/>
      <c r="F216" s="298"/>
      <c r="G216" s="299"/>
      <c r="H216" s="176"/>
      <c r="I216" s="176"/>
      <c r="J216" s="177"/>
      <c r="K216" s="238">
        <v>0</v>
      </c>
      <c r="L216" s="103">
        <f t="shared" si="11"/>
        <v>0</v>
      </c>
      <c r="M216" s="178"/>
      <c r="N216" s="179"/>
      <c r="O216" s="180"/>
      <c r="P216" s="185" t="str">
        <f t="shared" si="9"/>
        <v/>
      </c>
      <c r="Q216" s="181"/>
      <c r="R216" s="182"/>
      <c r="S216" s="239"/>
    </row>
    <row r="217" spans="1:19" s="21" customFormat="1" ht="12" customHeight="1" x14ac:dyDescent="0.2">
      <c r="A217" s="183">
        <f t="shared" si="10"/>
        <v>141</v>
      </c>
      <c r="B217" s="174"/>
      <c r="C217" s="174"/>
      <c r="D217" s="175"/>
      <c r="E217" s="164"/>
      <c r="F217" s="298"/>
      <c r="G217" s="299"/>
      <c r="H217" s="176"/>
      <c r="I217" s="176"/>
      <c r="J217" s="177"/>
      <c r="K217" s="238">
        <v>0</v>
      </c>
      <c r="L217" s="103">
        <f t="shared" si="11"/>
        <v>0</v>
      </c>
      <c r="M217" s="178"/>
      <c r="N217" s="179"/>
      <c r="O217" s="180"/>
      <c r="P217" s="185" t="str">
        <f t="shared" si="9"/>
        <v/>
      </c>
      <c r="Q217" s="181"/>
      <c r="R217" s="182"/>
      <c r="S217" s="239"/>
    </row>
    <row r="218" spans="1:19" s="21" customFormat="1" ht="12" customHeight="1" x14ac:dyDescent="0.2">
      <c r="A218" s="183">
        <f t="shared" si="10"/>
        <v>142</v>
      </c>
      <c r="B218" s="174"/>
      <c r="C218" s="174"/>
      <c r="D218" s="175"/>
      <c r="E218" s="164"/>
      <c r="F218" s="298"/>
      <c r="G218" s="299"/>
      <c r="H218" s="176"/>
      <c r="I218" s="176"/>
      <c r="J218" s="177"/>
      <c r="K218" s="238">
        <v>0</v>
      </c>
      <c r="L218" s="103">
        <f t="shared" si="11"/>
        <v>0</v>
      </c>
      <c r="M218" s="178"/>
      <c r="N218" s="179"/>
      <c r="O218" s="180"/>
      <c r="P218" s="185" t="str">
        <f t="shared" si="9"/>
        <v/>
      </c>
      <c r="Q218" s="181"/>
      <c r="R218" s="182"/>
      <c r="S218" s="239"/>
    </row>
    <row r="219" spans="1:19" s="21" customFormat="1" ht="12" customHeight="1" x14ac:dyDescent="0.2">
      <c r="A219" s="183">
        <f t="shared" si="10"/>
        <v>143</v>
      </c>
      <c r="B219" s="174"/>
      <c r="C219" s="174"/>
      <c r="D219" s="175"/>
      <c r="E219" s="164"/>
      <c r="F219" s="298"/>
      <c r="G219" s="299"/>
      <c r="H219" s="176"/>
      <c r="I219" s="176"/>
      <c r="J219" s="177"/>
      <c r="K219" s="238">
        <v>0</v>
      </c>
      <c r="L219" s="103">
        <f t="shared" si="11"/>
        <v>0</v>
      </c>
      <c r="M219" s="178"/>
      <c r="N219" s="179"/>
      <c r="O219" s="180"/>
      <c r="P219" s="185" t="str">
        <f t="shared" si="9"/>
        <v/>
      </c>
      <c r="Q219" s="181"/>
      <c r="R219" s="182"/>
      <c r="S219" s="239"/>
    </row>
    <row r="220" spans="1:19" s="21" customFormat="1" ht="12" customHeight="1" x14ac:dyDescent="0.2">
      <c r="A220" s="183">
        <f t="shared" si="10"/>
        <v>144</v>
      </c>
      <c r="B220" s="174"/>
      <c r="C220" s="174"/>
      <c r="D220" s="175"/>
      <c r="E220" s="164"/>
      <c r="F220" s="298"/>
      <c r="G220" s="299"/>
      <c r="H220" s="176"/>
      <c r="I220" s="176"/>
      <c r="J220" s="177"/>
      <c r="K220" s="238">
        <v>0</v>
      </c>
      <c r="L220" s="103">
        <f t="shared" si="11"/>
        <v>0</v>
      </c>
      <c r="M220" s="178"/>
      <c r="N220" s="179"/>
      <c r="O220" s="180"/>
      <c r="P220" s="185" t="str">
        <f t="shared" si="9"/>
        <v/>
      </c>
      <c r="Q220" s="181"/>
      <c r="R220" s="182"/>
      <c r="S220" s="239"/>
    </row>
    <row r="221" spans="1:19" s="21" customFormat="1" ht="12" customHeight="1" x14ac:dyDescent="0.2">
      <c r="A221" s="183">
        <f t="shared" si="10"/>
        <v>145</v>
      </c>
      <c r="B221" s="174"/>
      <c r="C221" s="174"/>
      <c r="D221" s="175"/>
      <c r="E221" s="164"/>
      <c r="F221" s="298"/>
      <c r="G221" s="299"/>
      <c r="H221" s="176"/>
      <c r="I221" s="176"/>
      <c r="J221" s="177"/>
      <c r="K221" s="238">
        <v>0</v>
      </c>
      <c r="L221" s="103">
        <f t="shared" si="11"/>
        <v>0</v>
      </c>
      <c r="M221" s="178"/>
      <c r="N221" s="179"/>
      <c r="O221" s="180"/>
      <c r="P221" s="185" t="str">
        <f t="shared" si="9"/>
        <v/>
      </c>
      <c r="Q221" s="181"/>
      <c r="R221" s="182"/>
      <c r="S221" s="239"/>
    </row>
    <row r="222" spans="1:19" s="21" customFormat="1" ht="12" customHeight="1" x14ac:dyDescent="0.2">
      <c r="A222" s="183">
        <f t="shared" si="10"/>
        <v>146</v>
      </c>
      <c r="B222" s="174"/>
      <c r="C222" s="174"/>
      <c r="D222" s="175"/>
      <c r="E222" s="164"/>
      <c r="F222" s="298"/>
      <c r="G222" s="299"/>
      <c r="H222" s="176"/>
      <c r="I222" s="176"/>
      <c r="J222" s="177"/>
      <c r="K222" s="238">
        <v>0</v>
      </c>
      <c r="L222" s="103">
        <f t="shared" si="11"/>
        <v>0</v>
      </c>
      <c r="M222" s="178"/>
      <c r="N222" s="179"/>
      <c r="O222" s="180"/>
      <c r="P222" s="185" t="str">
        <f t="shared" si="9"/>
        <v/>
      </c>
      <c r="Q222" s="181"/>
      <c r="R222" s="182"/>
      <c r="S222" s="239"/>
    </row>
    <row r="223" spans="1:19" s="21" customFormat="1" ht="12" customHeight="1" x14ac:dyDescent="0.2">
      <c r="A223" s="183">
        <f t="shared" si="10"/>
        <v>147</v>
      </c>
      <c r="B223" s="174"/>
      <c r="C223" s="174"/>
      <c r="D223" s="175"/>
      <c r="E223" s="164"/>
      <c r="F223" s="298"/>
      <c r="G223" s="299"/>
      <c r="H223" s="176"/>
      <c r="I223" s="176"/>
      <c r="J223" s="177"/>
      <c r="K223" s="238">
        <v>0</v>
      </c>
      <c r="L223" s="103">
        <f t="shared" si="11"/>
        <v>0</v>
      </c>
      <c r="M223" s="178"/>
      <c r="N223" s="179"/>
      <c r="O223" s="180"/>
      <c r="P223" s="185" t="str">
        <f t="shared" si="9"/>
        <v/>
      </c>
      <c r="Q223" s="181"/>
      <c r="R223" s="182"/>
      <c r="S223" s="239"/>
    </row>
    <row r="224" spans="1:19" s="21" customFormat="1" ht="12" customHeight="1" x14ac:dyDescent="0.2">
      <c r="A224" s="183">
        <f t="shared" si="10"/>
        <v>148</v>
      </c>
      <c r="B224" s="174"/>
      <c r="C224" s="174"/>
      <c r="D224" s="175"/>
      <c r="E224" s="164"/>
      <c r="F224" s="298"/>
      <c r="G224" s="299"/>
      <c r="H224" s="176"/>
      <c r="I224" s="176"/>
      <c r="J224" s="177"/>
      <c r="K224" s="238">
        <v>0</v>
      </c>
      <c r="L224" s="103">
        <f t="shared" si="11"/>
        <v>0</v>
      </c>
      <c r="M224" s="178"/>
      <c r="N224" s="179"/>
      <c r="O224" s="180"/>
      <c r="P224" s="185" t="str">
        <f t="shared" si="9"/>
        <v/>
      </c>
      <c r="Q224" s="181"/>
      <c r="R224" s="182"/>
      <c r="S224" s="239"/>
    </row>
    <row r="225" spans="1:51" s="21" customFormat="1" ht="12" customHeight="1" x14ac:dyDescent="0.2">
      <c r="A225" s="183">
        <f t="shared" si="10"/>
        <v>149</v>
      </c>
      <c r="B225" s="174"/>
      <c r="C225" s="174"/>
      <c r="D225" s="175"/>
      <c r="E225" s="164"/>
      <c r="F225" s="298"/>
      <c r="G225" s="299"/>
      <c r="H225" s="176"/>
      <c r="I225" s="176"/>
      <c r="J225" s="177"/>
      <c r="K225" s="238">
        <v>0</v>
      </c>
      <c r="L225" s="103">
        <f t="shared" si="11"/>
        <v>0</v>
      </c>
      <c r="M225" s="178"/>
      <c r="N225" s="179"/>
      <c r="O225" s="180"/>
      <c r="P225" s="185" t="str">
        <f t="shared" si="9"/>
        <v/>
      </c>
      <c r="Q225" s="181"/>
      <c r="R225" s="182"/>
      <c r="S225" s="239"/>
    </row>
    <row r="226" spans="1:51" s="21" customFormat="1" ht="12" customHeight="1" x14ac:dyDescent="0.2">
      <c r="A226" s="183">
        <f t="shared" si="10"/>
        <v>150</v>
      </c>
      <c r="B226" s="174"/>
      <c r="C226" s="174"/>
      <c r="D226" s="175"/>
      <c r="E226" s="164"/>
      <c r="F226" s="298"/>
      <c r="G226" s="299"/>
      <c r="H226" s="176"/>
      <c r="I226" s="176"/>
      <c r="J226" s="177"/>
      <c r="K226" s="238">
        <v>0</v>
      </c>
      <c r="L226" s="103">
        <f t="shared" si="11"/>
        <v>0</v>
      </c>
      <c r="M226" s="178"/>
      <c r="N226" s="179"/>
      <c r="O226" s="180"/>
      <c r="P226" s="185" t="str">
        <f t="shared" si="9"/>
        <v/>
      </c>
      <c r="Q226" s="181"/>
      <c r="R226" s="182"/>
      <c r="S226" s="239"/>
    </row>
    <row r="227" spans="1:51" ht="12" customHeight="1" x14ac:dyDescent="0.3">
      <c r="A227" s="104"/>
      <c r="B227" s="64"/>
      <c r="C227" s="65"/>
      <c r="D227" s="65"/>
      <c r="E227" s="66"/>
      <c r="F227" s="66"/>
      <c r="G227" s="64"/>
      <c r="H227" s="67"/>
      <c r="I227" s="67"/>
      <c r="J227" s="68"/>
      <c r="K227" s="68"/>
      <c r="L227" s="69"/>
      <c r="M227" s="62"/>
      <c r="N227" s="62"/>
      <c r="O227" s="62"/>
      <c r="P227" s="62"/>
      <c r="Q227" s="62"/>
      <c r="R227" s="62"/>
      <c r="S227" s="240"/>
      <c r="Z227" s="5"/>
      <c r="AA227" s="5"/>
      <c r="AB227" s="5"/>
      <c r="AC227" s="5"/>
      <c r="AF227" s="5"/>
      <c r="AG227" s="5"/>
      <c r="AH227" s="5"/>
      <c r="AI227" s="5"/>
      <c r="AJ227" s="5"/>
      <c r="AK227" s="5"/>
      <c r="AL227" s="5"/>
      <c r="AM227" s="5"/>
      <c r="AN227" s="5"/>
      <c r="AO227" s="5"/>
      <c r="AP227" s="5"/>
      <c r="AQ227" s="5"/>
      <c r="AR227" s="5"/>
      <c r="AS227" s="5"/>
      <c r="AT227" s="5"/>
      <c r="AU227" s="5"/>
      <c r="AV227" s="5"/>
      <c r="AW227" s="5"/>
      <c r="AX227" s="5"/>
      <c r="AY227" s="5"/>
    </row>
    <row r="228" spans="1:51" ht="12" customHeight="1" x14ac:dyDescent="0.2">
      <c r="S228" s="241"/>
      <c r="Z228" s="5"/>
      <c r="AA228" s="5"/>
      <c r="AB228" s="5"/>
      <c r="AC228" s="5"/>
      <c r="AF228" s="5"/>
      <c r="AG228" s="5"/>
      <c r="AH228" s="5"/>
      <c r="AI228" s="5"/>
      <c r="AJ228" s="5"/>
      <c r="AK228" s="5"/>
      <c r="AL228" s="5"/>
      <c r="AM228" s="5"/>
      <c r="AN228" s="5"/>
      <c r="AO228" s="5"/>
      <c r="AP228" s="5"/>
      <c r="AQ228" s="5"/>
      <c r="AR228" s="5"/>
      <c r="AS228" s="5"/>
      <c r="AT228" s="5"/>
      <c r="AU228" s="5"/>
      <c r="AV228" s="5"/>
      <c r="AW228" s="5"/>
      <c r="AX228" s="5"/>
      <c r="AY228" s="5"/>
    </row>
    <row r="229" spans="1:51" ht="12" customHeight="1" x14ac:dyDescent="0.2">
      <c r="B229" s="16" t="s">
        <v>15</v>
      </c>
      <c r="C229" s="16" t="s">
        <v>16</v>
      </c>
      <c r="D229" s="16" t="s">
        <v>17</v>
      </c>
      <c r="E229" s="16" t="s">
        <v>18</v>
      </c>
      <c r="F229" s="378" t="s">
        <v>19</v>
      </c>
      <c r="G229" s="379"/>
      <c r="H229" s="33" t="s">
        <v>37</v>
      </c>
      <c r="I229" s="33" t="s">
        <v>22</v>
      </c>
      <c r="J229" s="33" t="s">
        <v>22</v>
      </c>
      <c r="K229" s="33" t="s">
        <v>21</v>
      </c>
      <c r="L229" s="33" t="s">
        <v>24</v>
      </c>
      <c r="M229" s="34" t="s">
        <v>23</v>
      </c>
      <c r="N229" s="34" t="s">
        <v>25</v>
      </c>
      <c r="O229" s="34" t="s">
        <v>26</v>
      </c>
      <c r="P229" s="34" t="s">
        <v>27</v>
      </c>
      <c r="Q229" s="34" t="s">
        <v>3</v>
      </c>
      <c r="R229" s="34" t="s">
        <v>4</v>
      </c>
      <c r="S229" s="242"/>
      <c r="Z229" s="5"/>
      <c r="AA229" s="5"/>
      <c r="AB229" s="5"/>
      <c r="AC229" s="5"/>
      <c r="AF229" s="5"/>
      <c r="AG229" s="5"/>
      <c r="AH229" s="5"/>
      <c r="AI229" s="5"/>
      <c r="AJ229" s="5"/>
      <c r="AK229" s="5"/>
      <c r="AL229" s="5"/>
      <c r="AM229" s="5"/>
      <c r="AN229" s="5"/>
      <c r="AO229" s="5"/>
      <c r="AP229" s="5"/>
      <c r="AQ229" s="5"/>
      <c r="AR229" s="5"/>
      <c r="AS229" s="5"/>
      <c r="AT229" s="5"/>
      <c r="AU229" s="5"/>
      <c r="AV229" s="5"/>
      <c r="AW229" s="5"/>
      <c r="AX229" s="5"/>
      <c r="AY229" s="5"/>
    </row>
    <row r="230" spans="1:51" ht="12" customHeight="1" x14ac:dyDescent="0.2">
      <c r="A230" s="380" t="str">
        <f>IF(ISBLANK(C9),"","#")</f>
        <v/>
      </c>
      <c r="B230" s="304" t="str">
        <f ca="1">IF($C$9=$AD$8,INDIRECT("AS"&amp;AF55),IF(OR($C$9=$AD$9, $C$9=$AD$10,$C$9=$AD$11),INDIRECT("AG"&amp;AF55),""))</f>
        <v>Address/Unit</v>
      </c>
      <c r="C230" s="304" t="str">
        <f ca="1">IF($C$9=$AD$8,INDIRECT("AS"&amp;AG55),IF(OR($C$9=$AD$9, $C$9=$AD$10,$C$9=$AD$11),INDIRECT("AG"&amp;AG55),""))</f>
        <v>Head of Household Name</v>
      </c>
      <c r="D230" s="304" t="str">
        <f ca="1">IF($C$9=$AD$8,INDIRECT("AS"&amp;AH55),IF(OR($C$9=$AD$9, $C$9=$AD$10,$C$9=$AD$11),INDIRECT("AG"&amp;AH55),""))</f>
        <v># In Household</v>
      </c>
      <c r="E230" s="304">
        <f ca="1">IF($C$9=$AD$8,INDIRECT("AS"&amp;AI55),IF(OR($C$9=$AD$9, $C$9=$AD$10,$C$9=$AD$11),INDIRECT("AG"&amp;AI55),""))</f>
        <v>0</v>
      </c>
      <c r="F230" s="316" t="str">
        <f ca="1">IF($C$9=$AD$8,INDIRECT("AS"&amp;AJ55),IF(OR($C$9=$AD$9, $C$9=$AD$10,$C$9=$AD$11),INDIRECT("AG"&amp;AJ55),""))</f>
        <v>Application Year</v>
      </c>
      <c r="G230" s="301"/>
      <c r="H230" s="304" t="str">
        <f ca="1">IF($C$9=$AD$8,INDIRECT("AS"&amp;AK55),IF(OR($C$9=$AD$9, $C$9=$AD$10,$C$9=$AD$11),INDIRECT("AG"&amp;AK55),""))</f>
        <v>Annual Income</v>
      </c>
      <c r="I230" s="375">
        <f ca="1">IF(ISERROR(AC11),"Enter Proj # in cell C13",IF($C$9=$AD$8,INDIRECT("AS"&amp;AL55),IF(OR($C$9=$AD$9, $C$9=$AD$10,$C$9=$AD$11),INDIRECT("AG"&amp;AL55),"")))</f>
        <v>0</v>
      </c>
      <c r="J230" s="316" t="str">
        <f ca="1">IF($C$9=$AD$8,INDIRECT("AS"&amp;AM55),IF(OR($C$9=$AD$9, $C$9=$AD$10,$C$9=$AD$11),INDIRECT("AG"&amp;AM55),""))</f>
        <v>Unit Targeting (&lt;30,&lt;50,&lt;60,&lt;80,&gt;80)</v>
      </c>
      <c r="K230" s="372" t="str">
        <f ca="1">IF($C$9=$AD$8,INDIRECT("AS"&amp;AN55),IF(OR($C$9=$AD$9, $C$9=$AD$10,$C$9=$AD$11),INDIRECT("AG"&amp;AN55),""))</f>
        <v>Max. $ Inc. Allowed for Family Size</v>
      </c>
      <c r="L230" s="313" t="str">
        <f ca="1">IF($C$9=$AD$8,INDIRECT("AS"&amp;AO55),IF(OR($C$9=$AD$9, $C$9=$AD$10,$C$9=$AD$11),INDIRECT("AG"&amp;AO55),""))</f>
        <v>Actual Below Max</v>
      </c>
      <c r="M230" s="301" t="str">
        <f ca="1">IF($C$9=$AD$8,INDIRECT("AS"&amp;AR55),IF(OR($C$9=$AD$9, $C$9=$AD$10,$C$9=$AD$11),INDIRECT("AG"&amp;AR55),""))</f>
        <v>Actuall Monthly Rent Charged</v>
      </c>
      <c r="N230" s="304" t="str">
        <f ca="1">IF($C$9=$AD$8,INDIRECT("AS"&amp;AS55),IF(OR($C$9=$AD$9, $C$9=$AD$10,$C$9=$AD$11),INDIRECT("AG"&amp;AS55),""))</f>
        <v>Tenant's Rent Share</v>
      </c>
      <c r="O230" s="316" t="str">
        <f ca="1">IF($C$9=$AD$8,INDIRECT("AS"&amp;AT55),IF(OR($C$9=$AD$9, $C$9=$AD$10,$C$9=$AD$11),INDIRECT("AG"&amp;AT55),""))</f>
        <v># of Bedrooms in Unit</v>
      </c>
      <c r="P230" s="307" t="str">
        <f ca="1">IF($C$9=$AD$8,INDIRECT("AS"&amp;AU55),IF(OR($C$9=$AD$9, $C$9=$AD$10,$C$9=$AD$11),INDIRECT("AG"&amp;AU55),""))</f>
        <v>Unit Affordability Ratio</v>
      </c>
      <c r="Q230" s="301" t="str">
        <f ca="1">IF($C$9=$AD$11,INDIRECT("AS"&amp;AV55),IF(OR($C$9=$AD$9, $C$9=$AD$10,$C$9=$AD$8),INDIRECT("AG"&amp;AV55),""))</f>
        <v>Special Needs</v>
      </c>
      <c r="R230" s="304" t="str">
        <f ca="1">IF($C$9=$AD$11,INDIRECT("AS"&amp;AW55),IF(OR($C$9=$AD$9, $C$9=$AD$10,$C$9=$AD$8),INDIRECT("AG"&amp;AW55),""))</f>
        <v>Homeless Household</v>
      </c>
      <c r="S230" s="304" t="s">
        <v>3819</v>
      </c>
      <c r="Z230" s="5"/>
      <c r="AA230" s="5"/>
      <c r="AB230" s="5"/>
      <c r="AC230" s="5"/>
      <c r="AF230" s="5"/>
      <c r="AG230" s="5"/>
      <c r="AH230" s="5"/>
      <c r="AI230" s="5"/>
      <c r="AJ230" s="5"/>
      <c r="AK230" s="5"/>
      <c r="AL230" s="5"/>
      <c r="AM230" s="5"/>
      <c r="AN230" s="5"/>
      <c r="AO230" s="5"/>
      <c r="AP230" s="5"/>
      <c r="AQ230" s="5"/>
      <c r="AR230" s="5"/>
      <c r="AS230" s="5"/>
      <c r="AT230" s="5"/>
      <c r="AU230" s="5"/>
      <c r="AV230" s="5"/>
      <c r="AW230" s="5"/>
      <c r="AX230" s="5"/>
      <c r="AY230" s="5"/>
    </row>
    <row r="231" spans="1:51" ht="12" customHeight="1" x14ac:dyDescent="0.2">
      <c r="A231" s="380"/>
      <c r="B231" s="305"/>
      <c r="C231" s="305"/>
      <c r="D231" s="305"/>
      <c r="E231" s="305"/>
      <c r="F231" s="317"/>
      <c r="G231" s="302"/>
      <c r="H231" s="305"/>
      <c r="I231" s="376"/>
      <c r="J231" s="317"/>
      <c r="K231" s="373"/>
      <c r="L231" s="314"/>
      <c r="M231" s="302"/>
      <c r="N231" s="305"/>
      <c r="O231" s="317"/>
      <c r="P231" s="308"/>
      <c r="Q231" s="302"/>
      <c r="R231" s="305"/>
      <c r="S231" s="305"/>
      <c r="Z231" s="5"/>
      <c r="AA231" s="5"/>
      <c r="AB231" s="5"/>
      <c r="AC231" s="5"/>
      <c r="AF231" s="5"/>
      <c r="AG231" s="5"/>
      <c r="AH231" s="5"/>
      <c r="AI231" s="5"/>
      <c r="AJ231" s="5"/>
      <c r="AK231" s="5"/>
      <c r="AL231" s="5"/>
      <c r="AM231" s="5"/>
      <c r="AN231" s="5"/>
      <c r="AO231" s="5"/>
      <c r="AP231" s="5"/>
      <c r="AQ231" s="5"/>
      <c r="AR231" s="5"/>
      <c r="AS231" s="5"/>
      <c r="AT231" s="5"/>
      <c r="AU231" s="5"/>
      <c r="AV231" s="5"/>
      <c r="AW231" s="5"/>
      <c r="AX231" s="5"/>
      <c r="AY231" s="5"/>
    </row>
    <row r="232" spans="1:51" ht="12" customHeight="1" x14ac:dyDescent="0.2">
      <c r="A232" s="380"/>
      <c r="B232" s="305"/>
      <c r="C232" s="305"/>
      <c r="D232" s="305"/>
      <c r="E232" s="305"/>
      <c r="F232" s="317"/>
      <c r="G232" s="302"/>
      <c r="H232" s="305"/>
      <c r="I232" s="376"/>
      <c r="J232" s="317"/>
      <c r="K232" s="373"/>
      <c r="L232" s="314"/>
      <c r="M232" s="302"/>
      <c r="N232" s="305"/>
      <c r="O232" s="317"/>
      <c r="P232" s="308"/>
      <c r="Q232" s="302"/>
      <c r="R232" s="305"/>
      <c r="S232" s="305"/>
      <c r="Z232" s="5"/>
      <c r="AA232" s="5"/>
      <c r="AB232" s="5"/>
      <c r="AC232" s="5"/>
      <c r="AF232" s="5"/>
      <c r="AG232" s="5"/>
      <c r="AH232" s="5"/>
      <c r="AI232" s="5"/>
      <c r="AJ232" s="5"/>
      <c r="AK232" s="5"/>
      <c r="AL232" s="5"/>
      <c r="AM232" s="5"/>
      <c r="AN232" s="5"/>
      <c r="AO232" s="5"/>
      <c r="AP232" s="5"/>
      <c r="AQ232" s="5"/>
      <c r="AR232" s="5"/>
      <c r="AS232" s="5"/>
      <c r="AT232" s="5"/>
      <c r="AU232" s="5"/>
      <c r="AV232" s="5"/>
      <c r="AW232" s="5"/>
      <c r="AX232" s="5"/>
      <c r="AY232" s="5"/>
    </row>
    <row r="233" spans="1:51" ht="12" customHeight="1" x14ac:dyDescent="0.2">
      <c r="A233" s="380"/>
      <c r="B233" s="306"/>
      <c r="C233" s="306"/>
      <c r="D233" s="306"/>
      <c r="E233" s="306"/>
      <c r="F233" s="318"/>
      <c r="G233" s="303"/>
      <c r="H233" s="306"/>
      <c r="I233" s="377"/>
      <c r="J233" s="318"/>
      <c r="K233" s="374"/>
      <c r="L233" s="315"/>
      <c r="M233" s="303"/>
      <c r="N233" s="306"/>
      <c r="O233" s="318"/>
      <c r="P233" s="309"/>
      <c r="Q233" s="303"/>
      <c r="R233" s="306"/>
      <c r="S233" s="306"/>
      <c r="Z233" s="5"/>
      <c r="AA233" s="5"/>
      <c r="AB233" s="5"/>
      <c r="AC233" s="5"/>
      <c r="AF233" s="5"/>
      <c r="AG233" s="5"/>
      <c r="AH233" s="5"/>
      <c r="AI233" s="5"/>
      <c r="AJ233" s="5"/>
      <c r="AK233" s="5"/>
      <c r="AL233" s="5"/>
      <c r="AM233" s="5"/>
      <c r="AN233" s="5"/>
      <c r="AO233" s="5"/>
      <c r="AP233" s="5"/>
      <c r="AQ233" s="5"/>
      <c r="AR233" s="5"/>
      <c r="AS233" s="5"/>
      <c r="AT233" s="5"/>
      <c r="AU233" s="5"/>
      <c r="AV233" s="5"/>
      <c r="AW233" s="5"/>
      <c r="AX233" s="5"/>
      <c r="AY233" s="5"/>
    </row>
    <row r="234" spans="1:51" s="21" customFormat="1" ht="12" customHeight="1" x14ac:dyDescent="0.2">
      <c r="A234" s="63">
        <f>A226+1</f>
        <v>151</v>
      </c>
      <c r="B234" s="174"/>
      <c r="C234" s="174"/>
      <c r="D234" s="175"/>
      <c r="E234" s="164"/>
      <c r="F234" s="298"/>
      <c r="G234" s="299"/>
      <c r="H234" s="176"/>
      <c r="I234" s="176"/>
      <c r="J234" s="177"/>
      <c r="K234" s="238">
        <v>0</v>
      </c>
      <c r="L234" s="103">
        <f t="shared" ref="L234:L265" si="12">IF(OR(ISBLANK(F234),ISERROR($AC$12)),0,IF(J234 = $AE$11,0, IF($C$9=$AD$8,H234-K234, IF(F234&gt;=$AC$12, H234-K234, I234-K234))))</f>
        <v>0</v>
      </c>
      <c r="M234" s="178"/>
      <c r="N234" s="179"/>
      <c r="O234" s="180"/>
      <c r="P234" s="185" t="str">
        <f>IF(S234&lt;&gt;"",IFERROR(IF(N234&lt;=S234,"PASS","FAIL"),""),"")</f>
        <v/>
      </c>
      <c r="Q234" s="181"/>
      <c r="R234" s="182"/>
      <c r="S234" s="239"/>
    </row>
    <row r="235" spans="1:51" s="21" customFormat="1" ht="12" customHeight="1" x14ac:dyDescent="0.2">
      <c r="A235" s="63">
        <f>A234+1</f>
        <v>152</v>
      </c>
      <c r="B235" s="174"/>
      <c r="C235" s="174"/>
      <c r="D235" s="175"/>
      <c r="E235" s="164"/>
      <c r="F235" s="298"/>
      <c r="G235" s="299"/>
      <c r="H235" s="176"/>
      <c r="I235" s="176"/>
      <c r="J235" s="177"/>
      <c r="K235" s="238">
        <v>0</v>
      </c>
      <c r="L235" s="103">
        <f t="shared" si="12"/>
        <v>0</v>
      </c>
      <c r="M235" s="178"/>
      <c r="N235" s="179"/>
      <c r="O235" s="180"/>
      <c r="P235" s="185" t="str">
        <f t="shared" ref="P235:P283" si="13">IF(S235&lt;&gt;"",IFERROR(IF(N235&lt;=S235,"PASS","FAIL"),""),"")</f>
        <v/>
      </c>
      <c r="Q235" s="181"/>
      <c r="R235" s="182"/>
      <c r="S235" s="239"/>
    </row>
    <row r="236" spans="1:51" s="21" customFormat="1" ht="12" customHeight="1" x14ac:dyDescent="0.2">
      <c r="A236" s="63">
        <f t="shared" ref="A236:A283" si="14">A235+1</f>
        <v>153</v>
      </c>
      <c r="B236" s="174"/>
      <c r="C236" s="174"/>
      <c r="D236" s="175"/>
      <c r="E236" s="164"/>
      <c r="F236" s="298"/>
      <c r="G236" s="299"/>
      <c r="H236" s="176"/>
      <c r="I236" s="176"/>
      <c r="J236" s="177"/>
      <c r="K236" s="238">
        <v>0</v>
      </c>
      <c r="L236" s="103">
        <f t="shared" si="12"/>
        <v>0</v>
      </c>
      <c r="M236" s="178"/>
      <c r="N236" s="179"/>
      <c r="O236" s="180"/>
      <c r="P236" s="185" t="str">
        <f t="shared" si="13"/>
        <v/>
      </c>
      <c r="Q236" s="181"/>
      <c r="R236" s="182"/>
      <c r="S236" s="239"/>
    </row>
    <row r="237" spans="1:51" s="21" customFormat="1" ht="12" customHeight="1" x14ac:dyDescent="0.2">
      <c r="A237" s="63">
        <f t="shared" si="14"/>
        <v>154</v>
      </c>
      <c r="B237" s="174"/>
      <c r="C237" s="174"/>
      <c r="D237" s="175"/>
      <c r="E237" s="164"/>
      <c r="F237" s="298"/>
      <c r="G237" s="299"/>
      <c r="H237" s="176"/>
      <c r="I237" s="176"/>
      <c r="J237" s="177"/>
      <c r="K237" s="238">
        <v>0</v>
      </c>
      <c r="L237" s="103">
        <f t="shared" si="12"/>
        <v>0</v>
      </c>
      <c r="M237" s="178"/>
      <c r="N237" s="179"/>
      <c r="O237" s="180"/>
      <c r="P237" s="185" t="str">
        <f t="shared" si="13"/>
        <v/>
      </c>
      <c r="Q237" s="181"/>
      <c r="R237" s="182"/>
      <c r="S237" s="239"/>
    </row>
    <row r="238" spans="1:51" s="21" customFormat="1" ht="12" customHeight="1" x14ac:dyDescent="0.2">
      <c r="A238" s="63">
        <f t="shared" si="14"/>
        <v>155</v>
      </c>
      <c r="B238" s="174"/>
      <c r="C238" s="174"/>
      <c r="D238" s="175"/>
      <c r="E238" s="164"/>
      <c r="F238" s="298"/>
      <c r="G238" s="299"/>
      <c r="H238" s="176"/>
      <c r="I238" s="176"/>
      <c r="J238" s="177"/>
      <c r="K238" s="238">
        <v>0</v>
      </c>
      <c r="L238" s="103">
        <f t="shared" si="12"/>
        <v>0</v>
      </c>
      <c r="M238" s="178"/>
      <c r="N238" s="179"/>
      <c r="O238" s="180"/>
      <c r="P238" s="185" t="str">
        <f t="shared" si="13"/>
        <v/>
      </c>
      <c r="Q238" s="181"/>
      <c r="R238" s="182"/>
      <c r="S238" s="239"/>
    </row>
    <row r="239" spans="1:51" s="21" customFormat="1" ht="12" customHeight="1" x14ac:dyDescent="0.2">
      <c r="A239" s="63">
        <f t="shared" si="14"/>
        <v>156</v>
      </c>
      <c r="B239" s="174"/>
      <c r="C239" s="174"/>
      <c r="D239" s="175"/>
      <c r="E239" s="164"/>
      <c r="F239" s="298"/>
      <c r="G239" s="299"/>
      <c r="H239" s="176"/>
      <c r="I239" s="176"/>
      <c r="J239" s="177"/>
      <c r="K239" s="238">
        <v>0</v>
      </c>
      <c r="L239" s="103">
        <f t="shared" si="12"/>
        <v>0</v>
      </c>
      <c r="M239" s="178"/>
      <c r="N239" s="179"/>
      <c r="O239" s="180"/>
      <c r="P239" s="185" t="str">
        <f t="shared" si="13"/>
        <v/>
      </c>
      <c r="Q239" s="181"/>
      <c r="R239" s="182"/>
      <c r="S239" s="239"/>
    </row>
    <row r="240" spans="1:51" s="21" customFormat="1" ht="12" customHeight="1" x14ac:dyDescent="0.2">
      <c r="A240" s="63">
        <f t="shared" si="14"/>
        <v>157</v>
      </c>
      <c r="B240" s="174"/>
      <c r="C240" s="174"/>
      <c r="D240" s="175"/>
      <c r="E240" s="164"/>
      <c r="F240" s="298"/>
      <c r="G240" s="299"/>
      <c r="H240" s="176"/>
      <c r="I240" s="176"/>
      <c r="J240" s="177"/>
      <c r="K240" s="238">
        <v>0</v>
      </c>
      <c r="L240" s="103">
        <f t="shared" si="12"/>
        <v>0</v>
      </c>
      <c r="M240" s="178"/>
      <c r="N240" s="179"/>
      <c r="O240" s="180"/>
      <c r="P240" s="185" t="str">
        <f t="shared" si="13"/>
        <v/>
      </c>
      <c r="Q240" s="181"/>
      <c r="R240" s="182"/>
      <c r="S240" s="239"/>
    </row>
    <row r="241" spans="1:19" s="21" customFormat="1" ht="12" customHeight="1" x14ac:dyDescent="0.2">
      <c r="A241" s="63">
        <f t="shared" si="14"/>
        <v>158</v>
      </c>
      <c r="B241" s="174"/>
      <c r="C241" s="174"/>
      <c r="D241" s="175"/>
      <c r="E241" s="164"/>
      <c r="F241" s="298"/>
      <c r="G241" s="299"/>
      <c r="H241" s="176"/>
      <c r="I241" s="176"/>
      <c r="J241" s="177"/>
      <c r="K241" s="238">
        <v>0</v>
      </c>
      <c r="L241" s="103">
        <f t="shared" si="12"/>
        <v>0</v>
      </c>
      <c r="M241" s="178"/>
      <c r="N241" s="179"/>
      <c r="O241" s="180"/>
      <c r="P241" s="185" t="str">
        <f t="shared" si="13"/>
        <v/>
      </c>
      <c r="Q241" s="181"/>
      <c r="R241" s="182"/>
      <c r="S241" s="239"/>
    </row>
    <row r="242" spans="1:19" s="21" customFormat="1" ht="12" customHeight="1" x14ac:dyDescent="0.2">
      <c r="A242" s="63">
        <f t="shared" si="14"/>
        <v>159</v>
      </c>
      <c r="B242" s="174"/>
      <c r="C242" s="174"/>
      <c r="D242" s="175"/>
      <c r="E242" s="164"/>
      <c r="F242" s="298"/>
      <c r="G242" s="299"/>
      <c r="H242" s="176"/>
      <c r="I242" s="176"/>
      <c r="J242" s="177"/>
      <c r="K242" s="238">
        <v>0</v>
      </c>
      <c r="L242" s="103">
        <f t="shared" si="12"/>
        <v>0</v>
      </c>
      <c r="M242" s="178"/>
      <c r="N242" s="179"/>
      <c r="O242" s="180"/>
      <c r="P242" s="185" t="str">
        <f t="shared" si="13"/>
        <v/>
      </c>
      <c r="Q242" s="181"/>
      <c r="R242" s="182"/>
      <c r="S242" s="239"/>
    </row>
    <row r="243" spans="1:19" s="21" customFormat="1" ht="12" customHeight="1" x14ac:dyDescent="0.2">
      <c r="A243" s="63">
        <f t="shared" si="14"/>
        <v>160</v>
      </c>
      <c r="B243" s="174"/>
      <c r="C243" s="174"/>
      <c r="D243" s="175"/>
      <c r="E243" s="164"/>
      <c r="F243" s="298"/>
      <c r="G243" s="299"/>
      <c r="H243" s="176"/>
      <c r="I243" s="176"/>
      <c r="J243" s="177"/>
      <c r="K243" s="238">
        <v>0</v>
      </c>
      <c r="L243" s="103">
        <f t="shared" si="12"/>
        <v>0</v>
      </c>
      <c r="M243" s="178"/>
      <c r="N243" s="179"/>
      <c r="O243" s="180"/>
      <c r="P243" s="185" t="str">
        <f t="shared" si="13"/>
        <v/>
      </c>
      <c r="Q243" s="181"/>
      <c r="R243" s="182"/>
      <c r="S243" s="239"/>
    </row>
    <row r="244" spans="1:19" s="21" customFormat="1" ht="12" customHeight="1" x14ac:dyDescent="0.2">
      <c r="A244" s="63">
        <f t="shared" si="14"/>
        <v>161</v>
      </c>
      <c r="B244" s="174"/>
      <c r="C244" s="174"/>
      <c r="D244" s="175"/>
      <c r="E244" s="164"/>
      <c r="F244" s="298"/>
      <c r="G244" s="299"/>
      <c r="H244" s="176"/>
      <c r="I244" s="176"/>
      <c r="J244" s="177"/>
      <c r="K244" s="238">
        <v>0</v>
      </c>
      <c r="L244" s="103">
        <f t="shared" si="12"/>
        <v>0</v>
      </c>
      <c r="M244" s="178"/>
      <c r="N244" s="179"/>
      <c r="O244" s="180"/>
      <c r="P244" s="185" t="str">
        <f t="shared" si="13"/>
        <v/>
      </c>
      <c r="Q244" s="181"/>
      <c r="R244" s="182"/>
      <c r="S244" s="239"/>
    </row>
    <row r="245" spans="1:19" s="21" customFormat="1" ht="12" customHeight="1" x14ac:dyDescent="0.2">
      <c r="A245" s="63">
        <f t="shared" si="14"/>
        <v>162</v>
      </c>
      <c r="B245" s="174"/>
      <c r="C245" s="174"/>
      <c r="D245" s="175"/>
      <c r="E245" s="164"/>
      <c r="F245" s="298"/>
      <c r="G245" s="299"/>
      <c r="H245" s="176"/>
      <c r="I245" s="176"/>
      <c r="J245" s="177"/>
      <c r="K245" s="238">
        <v>0</v>
      </c>
      <c r="L245" s="103">
        <f t="shared" si="12"/>
        <v>0</v>
      </c>
      <c r="M245" s="178"/>
      <c r="N245" s="179"/>
      <c r="O245" s="180"/>
      <c r="P245" s="185" t="str">
        <f t="shared" si="13"/>
        <v/>
      </c>
      <c r="Q245" s="181"/>
      <c r="R245" s="182"/>
      <c r="S245" s="239"/>
    </row>
    <row r="246" spans="1:19" s="21" customFormat="1" ht="12" customHeight="1" x14ac:dyDescent="0.2">
      <c r="A246" s="63">
        <f t="shared" si="14"/>
        <v>163</v>
      </c>
      <c r="B246" s="174"/>
      <c r="C246" s="174"/>
      <c r="D246" s="175"/>
      <c r="E246" s="164"/>
      <c r="F246" s="298"/>
      <c r="G246" s="299"/>
      <c r="H246" s="176"/>
      <c r="I246" s="176"/>
      <c r="J246" s="177"/>
      <c r="K246" s="238">
        <v>0</v>
      </c>
      <c r="L246" s="103">
        <f t="shared" si="12"/>
        <v>0</v>
      </c>
      <c r="M246" s="178"/>
      <c r="N246" s="179"/>
      <c r="O246" s="180"/>
      <c r="P246" s="185" t="str">
        <f t="shared" si="13"/>
        <v/>
      </c>
      <c r="Q246" s="181"/>
      <c r="R246" s="182"/>
      <c r="S246" s="239"/>
    </row>
    <row r="247" spans="1:19" s="21" customFormat="1" ht="12" customHeight="1" x14ac:dyDescent="0.2">
      <c r="A247" s="63">
        <f t="shared" si="14"/>
        <v>164</v>
      </c>
      <c r="B247" s="174"/>
      <c r="C247" s="174"/>
      <c r="D247" s="175"/>
      <c r="E247" s="164"/>
      <c r="F247" s="298"/>
      <c r="G247" s="299"/>
      <c r="H247" s="176"/>
      <c r="I247" s="176"/>
      <c r="J247" s="177"/>
      <c r="K247" s="238">
        <v>0</v>
      </c>
      <c r="L247" s="103">
        <f t="shared" si="12"/>
        <v>0</v>
      </c>
      <c r="M247" s="178"/>
      <c r="N247" s="179"/>
      <c r="O247" s="180"/>
      <c r="P247" s="185" t="str">
        <f t="shared" si="13"/>
        <v/>
      </c>
      <c r="Q247" s="181"/>
      <c r="R247" s="182"/>
      <c r="S247" s="239"/>
    </row>
    <row r="248" spans="1:19" s="21" customFormat="1" ht="12" customHeight="1" x14ac:dyDescent="0.2">
      <c r="A248" s="63">
        <f t="shared" si="14"/>
        <v>165</v>
      </c>
      <c r="B248" s="174"/>
      <c r="C248" s="174"/>
      <c r="D248" s="175"/>
      <c r="E248" s="164"/>
      <c r="F248" s="298"/>
      <c r="G248" s="299"/>
      <c r="H248" s="176"/>
      <c r="I248" s="176"/>
      <c r="J248" s="177"/>
      <c r="K248" s="238">
        <v>0</v>
      </c>
      <c r="L248" s="103">
        <f t="shared" si="12"/>
        <v>0</v>
      </c>
      <c r="M248" s="178"/>
      <c r="N248" s="179"/>
      <c r="O248" s="180"/>
      <c r="P248" s="185" t="str">
        <f t="shared" si="13"/>
        <v/>
      </c>
      <c r="Q248" s="181"/>
      <c r="R248" s="182"/>
      <c r="S248" s="239"/>
    </row>
    <row r="249" spans="1:19" s="21" customFormat="1" ht="12" customHeight="1" x14ac:dyDescent="0.2">
      <c r="A249" s="63">
        <f t="shared" si="14"/>
        <v>166</v>
      </c>
      <c r="B249" s="174"/>
      <c r="C249" s="174"/>
      <c r="D249" s="175"/>
      <c r="E249" s="164"/>
      <c r="F249" s="298"/>
      <c r="G249" s="299"/>
      <c r="H249" s="176"/>
      <c r="I249" s="176"/>
      <c r="J249" s="177"/>
      <c r="K249" s="238">
        <v>0</v>
      </c>
      <c r="L249" s="103">
        <f t="shared" si="12"/>
        <v>0</v>
      </c>
      <c r="M249" s="178"/>
      <c r="N249" s="179"/>
      <c r="O249" s="180"/>
      <c r="P249" s="185" t="str">
        <f t="shared" si="13"/>
        <v/>
      </c>
      <c r="Q249" s="181"/>
      <c r="R249" s="182"/>
      <c r="S249" s="239"/>
    </row>
    <row r="250" spans="1:19" s="21" customFormat="1" ht="12" customHeight="1" x14ac:dyDescent="0.2">
      <c r="A250" s="63">
        <f t="shared" si="14"/>
        <v>167</v>
      </c>
      <c r="B250" s="174"/>
      <c r="C250" s="174"/>
      <c r="D250" s="175"/>
      <c r="E250" s="164"/>
      <c r="F250" s="298"/>
      <c r="G250" s="299"/>
      <c r="H250" s="176"/>
      <c r="I250" s="176"/>
      <c r="J250" s="177"/>
      <c r="K250" s="238">
        <v>0</v>
      </c>
      <c r="L250" s="103">
        <f t="shared" si="12"/>
        <v>0</v>
      </c>
      <c r="M250" s="178"/>
      <c r="N250" s="179"/>
      <c r="O250" s="180"/>
      <c r="P250" s="185" t="str">
        <f t="shared" si="13"/>
        <v/>
      </c>
      <c r="Q250" s="181"/>
      <c r="R250" s="182"/>
      <c r="S250" s="239"/>
    </row>
    <row r="251" spans="1:19" s="21" customFormat="1" ht="12" customHeight="1" x14ac:dyDescent="0.2">
      <c r="A251" s="63">
        <f t="shared" si="14"/>
        <v>168</v>
      </c>
      <c r="B251" s="174"/>
      <c r="C251" s="174"/>
      <c r="D251" s="175"/>
      <c r="E251" s="164"/>
      <c r="F251" s="298"/>
      <c r="G251" s="299"/>
      <c r="H251" s="176"/>
      <c r="I251" s="176"/>
      <c r="J251" s="177"/>
      <c r="K251" s="238">
        <v>0</v>
      </c>
      <c r="L251" s="103">
        <f t="shared" si="12"/>
        <v>0</v>
      </c>
      <c r="M251" s="178"/>
      <c r="N251" s="179"/>
      <c r="O251" s="180"/>
      <c r="P251" s="185" t="str">
        <f t="shared" si="13"/>
        <v/>
      </c>
      <c r="Q251" s="181"/>
      <c r="R251" s="182"/>
      <c r="S251" s="239"/>
    </row>
    <row r="252" spans="1:19" s="21" customFormat="1" ht="12" customHeight="1" x14ac:dyDescent="0.2">
      <c r="A252" s="63">
        <f t="shared" si="14"/>
        <v>169</v>
      </c>
      <c r="B252" s="174"/>
      <c r="C252" s="174"/>
      <c r="D252" s="175"/>
      <c r="E252" s="164"/>
      <c r="F252" s="298"/>
      <c r="G252" s="299"/>
      <c r="H252" s="176"/>
      <c r="I252" s="176"/>
      <c r="J252" s="177"/>
      <c r="K252" s="238">
        <v>0</v>
      </c>
      <c r="L252" s="103">
        <f t="shared" si="12"/>
        <v>0</v>
      </c>
      <c r="M252" s="178"/>
      <c r="N252" s="179"/>
      <c r="O252" s="180"/>
      <c r="P252" s="185" t="str">
        <f t="shared" si="13"/>
        <v/>
      </c>
      <c r="Q252" s="181"/>
      <c r="R252" s="182"/>
      <c r="S252" s="239"/>
    </row>
    <row r="253" spans="1:19" s="21" customFormat="1" ht="12" customHeight="1" x14ac:dyDescent="0.2">
      <c r="A253" s="63">
        <f t="shared" si="14"/>
        <v>170</v>
      </c>
      <c r="B253" s="174"/>
      <c r="C253" s="174"/>
      <c r="D253" s="175"/>
      <c r="E253" s="164"/>
      <c r="F253" s="298"/>
      <c r="G253" s="299"/>
      <c r="H253" s="176"/>
      <c r="I253" s="176"/>
      <c r="J253" s="177"/>
      <c r="K253" s="238">
        <v>0</v>
      </c>
      <c r="L253" s="103">
        <f t="shared" si="12"/>
        <v>0</v>
      </c>
      <c r="M253" s="178"/>
      <c r="N253" s="179"/>
      <c r="O253" s="180"/>
      <c r="P253" s="185" t="str">
        <f t="shared" si="13"/>
        <v/>
      </c>
      <c r="Q253" s="181"/>
      <c r="R253" s="182"/>
      <c r="S253" s="239"/>
    </row>
    <row r="254" spans="1:19" s="21" customFormat="1" ht="12" customHeight="1" x14ac:dyDescent="0.2">
      <c r="A254" s="63">
        <f t="shared" si="14"/>
        <v>171</v>
      </c>
      <c r="B254" s="174"/>
      <c r="C254" s="174"/>
      <c r="D254" s="175"/>
      <c r="E254" s="164"/>
      <c r="F254" s="298"/>
      <c r="G254" s="299"/>
      <c r="H254" s="176"/>
      <c r="I254" s="176"/>
      <c r="J254" s="177"/>
      <c r="K254" s="238">
        <v>0</v>
      </c>
      <c r="L254" s="103">
        <f t="shared" si="12"/>
        <v>0</v>
      </c>
      <c r="M254" s="178"/>
      <c r="N254" s="179"/>
      <c r="O254" s="180"/>
      <c r="P254" s="185" t="str">
        <f t="shared" si="13"/>
        <v/>
      </c>
      <c r="Q254" s="181"/>
      <c r="R254" s="182"/>
      <c r="S254" s="239"/>
    </row>
    <row r="255" spans="1:19" s="21" customFormat="1" ht="12" customHeight="1" x14ac:dyDescent="0.2">
      <c r="A255" s="63">
        <f t="shared" si="14"/>
        <v>172</v>
      </c>
      <c r="B255" s="174"/>
      <c r="C255" s="174"/>
      <c r="D255" s="175"/>
      <c r="E255" s="164"/>
      <c r="F255" s="298"/>
      <c r="G255" s="299"/>
      <c r="H255" s="176"/>
      <c r="I255" s="176"/>
      <c r="J255" s="177"/>
      <c r="K255" s="238">
        <v>0</v>
      </c>
      <c r="L255" s="103">
        <f t="shared" si="12"/>
        <v>0</v>
      </c>
      <c r="M255" s="178"/>
      <c r="N255" s="179"/>
      <c r="O255" s="180"/>
      <c r="P255" s="185" t="str">
        <f t="shared" si="13"/>
        <v/>
      </c>
      <c r="Q255" s="181"/>
      <c r="R255" s="182"/>
      <c r="S255" s="239"/>
    </row>
    <row r="256" spans="1:19" s="21" customFormat="1" ht="12" customHeight="1" x14ac:dyDescent="0.2">
      <c r="A256" s="63">
        <f t="shared" si="14"/>
        <v>173</v>
      </c>
      <c r="B256" s="174"/>
      <c r="C256" s="174"/>
      <c r="D256" s="175"/>
      <c r="E256" s="164"/>
      <c r="F256" s="298"/>
      <c r="G256" s="299"/>
      <c r="H256" s="176"/>
      <c r="I256" s="176"/>
      <c r="J256" s="177"/>
      <c r="K256" s="238">
        <v>0</v>
      </c>
      <c r="L256" s="103">
        <f t="shared" si="12"/>
        <v>0</v>
      </c>
      <c r="M256" s="178"/>
      <c r="N256" s="179"/>
      <c r="O256" s="180"/>
      <c r="P256" s="185" t="str">
        <f t="shared" si="13"/>
        <v/>
      </c>
      <c r="Q256" s="181"/>
      <c r="R256" s="182"/>
      <c r="S256" s="239"/>
    </row>
    <row r="257" spans="1:19" s="21" customFormat="1" ht="12" customHeight="1" x14ac:dyDescent="0.2">
      <c r="A257" s="63">
        <f t="shared" si="14"/>
        <v>174</v>
      </c>
      <c r="B257" s="174"/>
      <c r="C257" s="174"/>
      <c r="D257" s="175"/>
      <c r="E257" s="164"/>
      <c r="F257" s="298"/>
      <c r="G257" s="299"/>
      <c r="H257" s="176"/>
      <c r="I257" s="176"/>
      <c r="J257" s="177"/>
      <c r="K257" s="238">
        <v>0</v>
      </c>
      <c r="L257" s="103">
        <f t="shared" si="12"/>
        <v>0</v>
      </c>
      <c r="M257" s="178"/>
      <c r="N257" s="179"/>
      <c r="O257" s="180"/>
      <c r="P257" s="185" t="str">
        <f t="shared" si="13"/>
        <v/>
      </c>
      <c r="Q257" s="181"/>
      <c r="R257" s="182"/>
      <c r="S257" s="239"/>
    </row>
    <row r="258" spans="1:19" s="21" customFormat="1" ht="12" customHeight="1" x14ac:dyDescent="0.2">
      <c r="A258" s="63">
        <f t="shared" si="14"/>
        <v>175</v>
      </c>
      <c r="B258" s="174"/>
      <c r="C258" s="174"/>
      <c r="D258" s="175"/>
      <c r="E258" s="164"/>
      <c r="F258" s="298"/>
      <c r="G258" s="299"/>
      <c r="H258" s="176"/>
      <c r="I258" s="176"/>
      <c r="J258" s="177"/>
      <c r="K258" s="238">
        <v>0</v>
      </c>
      <c r="L258" s="103">
        <f t="shared" si="12"/>
        <v>0</v>
      </c>
      <c r="M258" s="178"/>
      <c r="N258" s="179"/>
      <c r="O258" s="180"/>
      <c r="P258" s="185" t="str">
        <f t="shared" si="13"/>
        <v/>
      </c>
      <c r="Q258" s="181"/>
      <c r="R258" s="182"/>
      <c r="S258" s="239"/>
    </row>
    <row r="259" spans="1:19" s="21" customFormat="1" ht="12" customHeight="1" x14ac:dyDescent="0.2">
      <c r="A259" s="63">
        <f t="shared" si="14"/>
        <v>176</v>
      </c>
      <c r="B259" s="174"/>
      <c r="C259" s="174"/>
      <c r="D259" s="175"/>
      <c r="E259" s="164"/>
      <c r="F259" s="298"/>
      <c r="G259" s="299"/>
      <c r="H259" s="176"/>
      <c r="I259" s="176"/>
      <c r="J259" s="177"/>
      <c r="K259" s="238">
        <v>0</v>
      </c>
      <c r="L259" s="103">
        <f t="shared" si="12"/>
        <v>0</v>
      </c>
      <c r="M259" s="178"/>
      <c r="N259" s="179"/>
      <c r="O259" s="180"/>
      <c r="P259" s="185" t="str">
        <f t="shared" si="13"/>
        <v/>
      </c>
      <c r="Q259" s="181"/>
      <c r="R259" s="182"/>
      <c r="S259" s="239"/>
    </row>
    <row r="260" spans="1:19" s="21" customFormat="1" ht="12" customHeight="1" x14ac:dyDescent="0.2">
      <c r="A260" s="63">
        <f t="shared" si="14"/>
        <v>177</v>
      </c>
      <c r="B260" s="174"/>
      <c r="C260" s="174"/>
      <c r="D260" s="175"/>
      <c r="E260" s="164"/>
      <c r="F260" s="298"/>
      <c r="G260" s="299"/>
      <c r="H260" s="176"/>
      <c r="I260" s="176"/>
      <c r="J260" s="177"/>
      <c r="K260" s="238">
        <v>0</v>
      </c>
      <c r="L260" s="103">
        <f t="shared" si="12"/>
        <v>0</v>
      </c>
      <c r="M260" s="178"/>
      <c r="N260" s="179"/>
      <c r="O260" s="180"/>
      <c r="P260" s="185" t="str">
        <f t="shared" si="13"/>
        <v/>
      </c>
      <c r="Q260" s="181"/>
      <c r="R260" s="182"/>
      <c r="S260" s="239"/>
    </row>
    <row r="261" spans="1:19" s="21" customFormat="1" ht="12" customHeight="1" x14ac:dyDescent="0.2">
      <c r="A261" s="63">
        <f t="shared" si="14"/>
        <v>178</v>
      </c>
      <c r="B261" s="174"/>
      <c r="C261" s="174"/>
      <c r="D261" s="175"/>
      <c r="E261" s="164"/>
      <c r="F261" s="298"/>
      <c r="G261" s="299"/>
      <c r="H261" s="176"/>
      <c r="I261" s="176"/>
      <c r="J261" s="177"/>
      <c r="K261" s="238">
        <v>0</v>
      </c>
      <c r="L261" s="103">
        <f t="shared" si="12"/>
        <v>0</v>
      </c>
      <c r="M261" s="178"/>
      <c r="N261" s="179"/>
      <c r="O261" s="180"/>
      <c r="P261" s="185" t="str">
        <f t="shared" si="13"/>
        <v/>
      </c>
      <c r="Q261" s="181"/>
      <c r="R261" s="182"/>
      <c r="S261" s="239"/>
    </row>
    <row r="262" spans="1:19" s="21" customFormat="1" ht="12" customHeight="1" x14ac:dyDescent="0.2">
      <c r="A262" s="63">
        <f t="shared" si="14"/>
        <v>179</v>
      </c>
      <c r="B262" s="174"/>
      <c r="C262" s="174"/>
      <c r="D262" s="175"/>
      <c r="E262" s="164"/>
      <c r="F262" s="298"/>
      <c r="G262" s="299"/>
      <c r="H262" s="176"/>
      <c r="I262" s="176"/>
      <c r="J262" s="177"/>
      <c r="K262" s="238">
        <v>0</v>
      </c>
      <c r="L262" s="103">
        <f t="shared" si="12"/>
        <v>0</v>
      </c>
      <c r="M262" s="178"/>
      <c r="N262" s="179"/>
      <c r="O262" s="180"/>
      <c r="P262" s="185" t="str">
        <f t="shared" si="13"/>
        <v/>
      </c>
      <c r="Q262" s="181"/>
      <c r="R262" s="182"/>
      <c r="S262" s="239"/>
    </row>
    <row r="263" spans="1:19" s="21" customFormat="1" ht="12" customHeight="1" x14ac:dyDescent="0.2">
      <c r="A263" s="63">
        <f t="shared" si="14"/>
        <v>180</v>
      </c>
      <c r="B263" s="174"/>
      <c r="C263" s="174"/>
      <c r="D263" s="175"/>
      <c r="E263" s="164"/>
      <c r="F263" s="298"/>
      <c r="G263" s="299"/>
      <c r="H263" s="176"/>
      <c r="I263" s="176"/>
      <c r="J263" s="177"/>
      <c r="K263" s="238">
        <v>0</v>
      </c>
      <c r="L263" s="103">
        <f t="shared" si="12"/>
        <v>0</v>
      </c>
      <c r="M263" s="178"/>
      <c r="N263" s="179"/>
      <c r="O263" s="180"/>
      <c r="P263" s="185" t="str">
        <f t="shared" si="13"/>
        <v/>
      </c>
      <c r="Q263" s="181"/>
      <c r="R263" s="182"/>
      <c r="S263" s="239"/>
    </row>
    <row r="264" spans="1:19" s="21" customFormat="1" ht="12" customHeight="1" x14ac:dyDescent="0.2">
      <c r="A264" s="63">
        <f t="shared" si="14"/>
        <v>181</v>
      </c>
      <c r="B264" s="174"/>
      <c r="C264" s="174"/>
      <c r="D264" s="175"/>
      <c r="E264" s="164"/>
      <c r="F264" s="298"/>
      <c r="G264" s="299"/>
      <c r="H264" s="176"/>
      <c r="I264" s="176"/>
      <c r="J264" s="177"/>
      <c r="K264" s="238">
        <v>0</v>
      </c>
      <c r="L264" s="103">
        <f t="shared" si="12"/>
        <v>0</v>
      </c>
      <c r="M264" s="178"/>
      <c r="N264" s="179"/>
      <c r="O264" s="180"/>
      <c r="P264" s="185" t="str">
        <f t="shared" si="13"/>
        <v/>
      </c>
      <c r="Q264" s="181"/>
      <c r="R264" s="182"/>
      <c r="S264" s="239"/>
    </row>
    <row r="265" spans="1:19" s="21" customFormat="1" ht="12" customHeight="1" x14ac:dyDescent="0.2">
      <c r="A265" s="63">
        <f t="shared" si="14"/>
        <v>182</v>
      </c>
      <c r="B265" s="174"/>
      <c r="C265" s="174"/>
      <c r="D265" s="175"/>
      <c r="E265" s="164"/>
      <c r="F265" s="298"/>
      <c r="G265" s="299"/>
      <c r="H265" s="176"/>
      <c r="I265" s="176"/>
      <c r="J265" s="177"/>
      <c r="K265" s="238">
        <v>0</v>
      </c>
      <c r="L265" s="103">
        <f t="shared" si="12"/>
        <v>0</v>
      </c>
      <c r="M265" s="178"/>
      <c r="N265" s="179"/>
      <c r="O265" s="180"/>
      <c r="P265" s="185" t="str">
        <f t="shared" si="13"/>
        <v/>
      </c>
      <c r="Q265" s="181"/>
      <c r="R265" s="182"/>
      <c r="S265" s="239"/>
    </row>
    <row r="266" spans="1:19" s="21" customFormat="1" ht="12" customHeight="1" x14ac:dyDescent="0.2">
      <c r="A266" s="63">
        <f t="shared" si="14"/>
        <v>183</v>
      </c>
      <c r="B266" s="174"/>
      <c r="C266" s="174"/>
      <c r="D266" s="175"/>
      <c r="E266" s="164"/>
      <c r="F266" s="298"/>
      <c r="G266" s="299"/>
      <c r="H266" s="176"/>
      <c r="I266" s="176"/>
      <c r="J266" s="177"/>
      <c r="K266" s="238">
        <v>0</v>
      </c>
      <c r="L266" s="103">
        <f t="shared" ref="L266:L283" si="15">IF(OR(ISBLANK(F266),ISERROR($AC$12)),0,IF(J266 = $AE$11,0, IF($C$9=$AD$8,H266-K266, IF(F266&gt;=$AC$12, H266-K266, I266-K266))))</f>
        <v>0</v>
      </c>
      <c r="M266" s="178"/>
      <c r="N266" s="179"/>
      <c r="O266" s="180"/>
      <c r="P266" s="185" t="str">
        <f t="shared" si="13"/>
        <v/>
      </c>
      <c r="Q266" s="181"/>
      <c r="R266" s="182"/>
      <c r="S266" s="239"/>
    </row>
    <row r="267" spans="1:19" s="21" customFormat="1" ht="12" customHeight="1" x14ac:dyDescent="0.2">
      <c r="A267" s="63">
        <f t="shared" si="14"/>
        <v>184</v>
      </c>
      <c r="B267" s="174"/>
      <c r="C267" s="174"/>
      <c r="D267" s="175"/>
      <c r="E267" s="164"/>
      <c r="F267" s="298"/>
      <c r="G267" s="299"/>
      <c r="H267" s="176"/>
      <c r="I267" s="176"/>
      <c r="J267" s="177"/>
      <c r="K267" s="238">
        <v>0</v>
      </c>
      <c r="L267" s="103">
        <f t="shared" si="15"/>
        <v>0</v>
      </c>
      <c r="M267" s="178"/>
      <c r="N267" s="179"/>
      <c r="O267" s="180"/>
      <c r="P267" s="185" t="str">
        <f t="shared" si="13"/>
        <v/>
      </c>
      <c r="Q267" s="181"/>
      <c r="R267" s="182"/>
      <c r="S267" s="239"/>
    </row>
    <row r="268" spans="1:19" s="21" customFormat="1" ht="12" customHeight="1" x14ac:dyDescent="0.2">
      <c r="A268" s="63">
        <f t="shared" si="14"/>
        <v>185</v>
      </c>
      <c r="B268" s="174"/>
      <c r="C268" s="174"/>
      <c r="D268" s="175"/>
      <c r="E268" s="164"/>
      <c r="F268" s="298"/>
      <c r="G268" s="299"/>
      <c r="H268" s="176"/>
      <c r="I268" s="176"/>
      <c r="J268" s="177"/>
      <c r="K268" s="238">
        <v>0</v>
      </c>
      <c r="L268" s="103">
        <f t="shared" si="15"/>
        <v>0</v>
      </c>
      <c r="M268" s="178"/>
      <c r="N268" s="179"/>
      <c r="O268" s="180"/>
      <c r="P268" s="185" t="str">
        <f t="shared" si="13"/>
        <v/>
      </c>
      <c r="Q268" s="181"/>
      <c r="R268" s="182"/>
      <c r="S268" s="239"/>
    </row>
    <row r="269" spans="1:19" s="21" customFormat="1" ht="12" customHeight="1" x14ac:dyDescent="0.2">
      <c r="A269" s="63">
        <f t="shared" si="14"/>
        <v>186</v>
      </c>
      <c r="B269" s="174"/>
      <c r="C269" s="174"/>
      <c r="D269" s="175"/>
      <c r="E269" s="164"/>
      <c r="F269" s="298"/>
      <c r="G269" s="299"/>
      <c r="H269" s="176"/>
      <c r="I269" s="176"/>
      <c r="J269" s="177"/>
      <c r="K269" s="238">
        <v>0</v>
      </c>
      <c r="L269" s="103">
        <f t="shared" si="15"/>
        <v>0</v>
      </c>
      <c r="M269" s="178"/>
      <c r="N269" s="179"/>
      <c r="O269" s="180"/>
      <c r="P269" s="185" t="str">
        <f t="shared" si="13"/>
        <v/>
      </c>
      <c r="Q269" s="181"/>
      <c r="R269" s="182"/>
      <c r="S269" s="239"/>
    </row>
    <row r="270" spans="1:19" s="21" customFormat="1" ht="12" customHeight="1" x14ac:dyDescent="0.2">
      <c r="A270" s="63">
        <f t="shared" si="14"/>
        <v>187</v>
      </c>
      <c r="B270" s="174"/>
      <c r="C270" s="174"/>
      <c r="D270" s="175"/>
      <c r="E270" s="164"/>
      <c r="F270" s="298"/>
      <c r="G270" s="299"/>
      <c r="H270" s="176"/>
      <c r="I270" s="176"/>
      <c r="J270" s="177"/>
      <c r="K270" s="238">
        <v>0</v>
      </c>
      <c r="L270" s="103">
        <f t="shared" si="15"/>
        <v>0</v>
      </c>
      <c r="M270" s="178"/>
      <c r="N270" s="179"/>
      <c r="O270" s="180"/>
      <c r="P270" s="185" t="str">
        <f t="shared" si="13"/>
        <v/>
      </c>
      <c r="Q270" s="181"/>
      <c r="R270" s="182"/>
      <c r="S270" s="239"/>
    </row>
    <row r="271" spans="1:19" s="21" customFormat="1" ht="12" customHeight="1" x14ac:dyDescent="0.2">
      <c r="A271" s="63">
        <f t="shared" si="14"/>
        <v>188</v>
      </c>
      <c r="B271" s="174"/>
      <c r="C271" s="174"/>
      <c r="D271" s="175"/>
      <c r="E271" s="164"/>
      <c r="F271" s="298"/>
      <c r="G271" s="299"/>
      <c r="H271" s="176"/>
      <c r="I271" s="176"/>
      <c r="J271" s="177"/>
      <c r="K271" s="238">
        <v>0</v>
      </c>
      <c r="L271" s="103">
        <f t="shared" si="15"/>
        <v>0</v>
      </c>
      <c r="M271" s="178"/>
      <c r="N271" s="179"/>
      <c r="O271" s="180"/>
      <c r="P271" s="185" t="str">
        <f t="shared" si="13"/>
        <v/>
      </c>
      <c r="Q271" s="181"/>
      <c r="R271" s="182"/>
      <c r="S271" s="239"/>
    </row>
    <row r="272" spans="1:19" s="21" customFormat="1" ht="12" customHeight="1" x14ac:dyDescent="0.2">
      <c r="A272" s="63">
        <f t="shared" si="14"/>
        <v>189</v>
      </c>
      <c r="B272" s="174"/>
      <c r="C272" s="174"/>
      <c r="D272" s="175"/>
      <c r="E272" s="164"/>
      <c r="F272" s="298"/>
      <c r="G272" s="299"/>
      <c r="H272" s="176"/>
      <c r="I272" s="176"/>
      <c r="J272" s="177"/>
      <c r="K272" s="238">
        <v>0</v>
      </c>
      <c r="L272" s="103">
        <f t="shared" si="15"/>
        <v>0</v>
      </c>
      <c r="M272" s="178"/>
      <c r="N272" s="179"/>
      <c r="O272" s="180"/>
      <c r="P272" s="185" t="str">
        <f t="shared" si="13"/>
        <v/>
      </c>
      <c r="Q272" s="181"/>
      <c r="R272" s="182"/>
      <c r="S272" s="239"/>
    </row>
    <row r="273" spans="1:51" s="21" customFormat="1" ht="12" customHeight="1" x14ac:dyDescent="0.2">
      <c r="A273" s="63">
        <f t="shared" si="14"/>
        <v>190</v>
      </c>
      <c r="B273" s="174"/>
      <c r="C273" s="174"/>
      <c r="D273" s="175"/>
      <c r="E273" s="164"/>
      <c r="F273" s="298"/>
      <c r="G273" s="299"/>
      <c r="H273" s="176"/>
      <c r="I273" s="176"/>
      <c r="J273" s="177"/>
      <c r="K273" s="238">
        <v>0</v>
      </c>
      <c r="L273" s="103">
        <f t="shared" si="15"/>
        <v>0</v>
      </c>
      <c r="M273" s="178"/>
      <c r="N273" s="179"/>
      <c r="O273" s="180"/>
      <c r="P273" s="185" t="str">
        <f t="shared" si="13"/>
        <v/>
      </c>
      <c r="Q273" s="181"/>
      <c r="R273" s="182"/>
      <c r="S273" s="239"/>
    </row>
    <row r="274" spans="1:51" s="21" customFormat="1" ht="12" customHeight="1" x14ac:dyDescent="0.2">
      <c r="A274" s="63">
        <f t="shared" si="14"/>
        <v>191</v>
      </c>
      <c r="B274" s="174"/>
      <c r="C274" s="174"/>
      <c r="D274" s="175"/>
      <c r="E274" s="164"/>
      <c r="F274" s="298"/>
      <c r="G274" s="299"/>
      <c r="H274" s="176"/>
      <c r="I274" s="176"/>
      <c r="J274" s="177"/>
      <c r="K274" s="238">
        <v>0</v>
      </c>
      <c r="L274" s="103">
        <f t="shared" si="15"/>
        <v>0</v>
      </c>
      <c r="M274" s="178"/>
      <c r="N274" s="179"/>
      <c r="O274" s="180"/>
      <c r="P274" s="185" t="str">
        <f t="shared" si="13"/>
        <v/>
      </c>
      <c r="Q274" s="181"/>
      <c r="R274" s="182"/>
      <c r="S274" s="239"/>
    </row>
    <row r="275" spans="1:51" s="21" customFormat="1" ht="12" customHeight="1" x14ac:dyDescent="0.2">
      <c r="A275" s="63">
        <f t="shared" si="14"/>
        <v>192</v>
      </c>
      <c r="B275" s="174"/>
      <c r="C275" s="174"/>
      <c r="D275" s="175"/>
      <c r="E275" s="164"/>
      <c r="F275" s="298"/>
      <c r="G275" s="299"/>
      <c r="H275" s="176"/>
      <c r="I275" s="176"/>
      <c r="J275" s="177"/>
      <c r="K275" s="238">
        <v>0</v>
      </c>
      <c r="L275" s="103">
        <f t="shared" si="15"/>
        <v>0</v>
      </c>
      <c r="M275" s="178"/>
      <c r="N275" s="179"/>
      <c r="O275" s="180"/>
      <c r="P275" s="185" t="str">
        <f t="shared" si="13"/>
        <v/>
      </c>
      <c r="Q275" s="181"/>
      <c r="R275" s="182"/>
      <c r="S275" s="239"/>
    </row>
    <row r="276" spans="1:51" s="21" customFormat="1" ht="12" customHeight="1" x14ac:dyDescent="0.2">
      <c r="A276" s="63">
        <f t="shared" si="14"/>
        <v>193</v>
      </c>
      <c r="B276" s="174"/>
      <c r="C276" s="174"/>
      <c r="D276" s="175"/>
      <c r="E276" s="164"/>
      <c r="F276" s="298"/>
      <c r="G276" s="299"/>
      <c r="H276" s="176"/>
      <c r="I276" s="176"/>
      <c r="J276" s="177"/>
      <c r="K276" s="238">
        <v>0</v>
      </c>
      <c r="L276" s="103">
        <f t="shared" si="15"/>
        <v>0</v>
      </c>
      <c r="M276" s="178"/>
      <c r="N276" s="179"/>
      <c r="O276" s="180"/>
      <c r="P276" s="185" t="str">
        <f t="shared" si="13"/>
        <v/>
      </c>
      <c r="Q276" s="181"/>
      <c r="R276" s="182"/>
      <c r="S276" s="239"/>
    </row>
    <row r="277" spans="1:51" s="21" customFormat="1" ht="12" customHeight="1" x14ac:dyDescent="0.2">
      <c r="A277" s="63">
        <f t="shared" si="14"/>
        <v>194</v>
      </c>
      <c r="B277" s="174"/>
      <c r="C277" s="174"/>
      <c r="D277" s="175"/>
      <c r="E277" s="164"/>
      <c r="F277" s="298"/>
      <c r="G277" s="299"/>
      <c r="H277" s="176"/>
      <c r="I277" s="176"/>
      <c r="J277" s="177"/>
      <c r="K277" s="238">
        <v>0</v>
      </c>
      <c r="L277" s="103">
        <f t="shared" si="15"/>
        <v>0</v>
      </c>
      <c r="M277" s="178"/>
      <c r="N277" s="179"/>
      <c r="O277" s="180"/>
      <c r="P277" s="185" t="str">
        <f t="shared" si="13"/>
        <v/>
      </c>
      <c r="Q277" s="181"/>
      <c r="R277" s="182"/>
      <c r="S277" s="239"/>
    </row>
    <row r="278" spans="1:51" s="21" customFormat="1" ht="12" customHeight="1" x14ac:dyDescent="0.2">
      <c r="A278" s="63">
        <f t="shared" si="14"/>
        <v>195</v>
      </c>
      <c r="B278" s="174"/>
      <c r="C278" s="174"/>
      <c r="D278" s="175"/>
      <c r="E278" s="164"/>
      <c r="F278" s="298"/>
      <c r="G278" s="299"/>
      <c r="H278" s="176"/>
      <c r="I278" s="176"/>
      <c r="J278" s="177"/>
      <c r="K278" s="238">
        <v>0</v>
      </c>
      <c r="L278" s="103">
        <f t="shared" si="15"/>
        <v>0</v>
      </c>
      <c r="M278" s="178"/>
      <c r="N278" s="179"/>
      <c r="O278" s="180"/>
      <c r="P278" s="185" t="str">
        <f t="shared" si="13"/>
        <v/>
      </c>
      <c r="Q278" s="181"/>
      <c r="R278" s="182"/>
      <c r="S278" s="239"/>
    </row>
    <row r="279" spans="1:51" s="21" customFormat="1" ht="12" customHeight="1" x14ac:dyDescent="0.2">
      <c r="A279" s="63">
        <f t="shared" si="14"/>
        <v>196</v>
      </c>
      <c r="B279" s="174"/>
      <c r="C279" s="174"/>
      <c r="D279" s="175"/>
      <c r="E279" s="164"/>
      <c r="F279" s="298"/>
      <c r="G279" s="299"/>
      <c r="H279" s="176"/>
      <c r="I279" s="176"/>
      <c r="J279" s="177"/>
      <c r="K279" s="238">
        <v>0</v>
      </c>
      <c r="L279" s="103">
        <f t="shared" si="15"/>
        <v>0</v>
      </c>
      <c r="M279" s="178"/>
      <c r="N279" s="179"/>
      <c r="O279" s="180"/>
      <c r="P279" s="185" t="str">
        <f t="shared" si="13"/>
        <v/>
      </c>
      <c r="Q279" s="181"/>
      <c r="R279" s="182"/>
      <c r="S279" s="239"/>
    </row>
    <row r="280" spans="1:51" s="21" customFormat="1" ht="12" customHeight="1" x14ac:dyDescent="0.2">
      <c r="A280" s="63">
        <f t="shared" si="14"/>
        <v>197</v>
      </c>
      <c r="B280" s="174"/>
      <c r="C280" s="174"/>
      <c r="D280" s="175"/>
      <c r="E280" s="164"/>
      <c r="F280" s="298"/>
      <c r="G280" s="299"/>
      <c r="H280" s="176"/>
      <c r="I280" s="176"/>
      <c r="J280" s="177"/>
      <c r="K280" s="238">
        <v>0</v>
      </c>
      <c r="L280" s="103">
        <f t="shared" si="15"/>
        <v>0</v>
      </c>
      <c r="M280" s="178"/>
      <c r="N280" s="179"/>
      <c r="O280" s="180"/>
      <c r="P280" s="185" t="str">
        <f t="shared" si="13"/>
        <v/>
      </c>
      <c r="Q280" s="181"/>
      <c r="R280" s="182"/>
      <c r="S280" s="239"/>
    </row>
    <row r="281" spans="1:51" s="21" customFormat="1" ht="12" customHeight="1" x14ac:dyDescent="0.2">
      <c r="A281" s="63">
        <f t="shared" si="14"/>
        <v>198</v>
      </c>
      <c r="B281" s="174"/>
      <c r="C281" s="174"/>
      <c r="D281" s="175"/>
      <c r="E281" s="164"/>
      <c r="F281" s="298"/>
      <c r="G281" s="299"/>
      <c r="H281" s="176"/>
      <c r="I281" s="176"/>
      <c r="J281" s="177"/>
      <c r="K281" s="238">
        <v>0</v>
      </c>
      <c r="L281" s="103">
        <f t="shared" si="15"/>
        <v>0</v>
      </c>
      <c r="M281" s="178"/>
      <c r="N281" s="179"/>
      <c r="O281" s="180"/>
      <c r="P281" s="185" t="str">
        <f t="shared" si="13"/>
        <v/>
      </c>
      <c r="Q281" s="181"/>
      <c r="R281" s="182"/>
      <c r="S281" s="239"/>
    </row>
    <row r="282" spans="1:51" s="21" customFormat="1" ht="12" customHeight="1" x14ac:dyDescent="0.2">
      <c r="A282" s="63">
        <f t="shared" si="14"/>
        <v>199</v>
      </c>
      <c r="B282" s="174"/>
      <c r="C282" s="174"/>
      <c r="D282" s="175"/>
      <c r="E282" s="164"/>
      <c r="F282" s="298"/>
      <c r="G282" s="299"/>
      <c r="H282" s="176"/>
      <c r="I282" s="176"/>
      <c r="J282" s="177"/>
      <c r="K282" s="238">
        <v>0</v>
      </c>
      <c r="L282" s="103">
        <f t="shared" si="15"/>
        <v>0</v>
      </c>
      <c r="M282" s="178"/>
      <c r="N282" s="179"/>
      <c r="O282" s="180"/>
      <c r="P282" s="185" t="str">
        <f t="shared" si="13"/>
        <v/>
      </c>
      <c r="Q282" s="181"/>
      <c r="R282" s="182"/>
      <c r="S282" s="239"/>
    </row>
    <row r="283" spans="1:51" s="21" customFormat="1" ht="12" customHeight="1" x14ac:dyDescent="0.2">
      <c r="A283" s="63">
        <f t="shared" si="14"/>
        <v>200</v>
      </c>
      <c r="B283" s="174"/>
      <c r="C283" s="174"/>
      <c r="D283" s="175"/>
      <c r="E283" s="164"/>
      <c r="F283" s="298"/>
      <c r="G283" s="299"/>
      <c r="H283" s="176"/>
      <c r="I283" s="176"/>
      <c r="J283" s="177"/>
      <c r="K283" s="238">
        <v>0</v>
      </c>
      <c r="L283" s="103">
        <f t="shared" si="15"/>
        <v>0</v>
      </c>
      <c r="M283" s="178"/>
      <c r="N283" s="179"/>
      <c r="O283" s="180"/>
      <c r="P283" s="185" t="str">
        <f t="shared" si="13"/>
        <v/>
      </c>
      <c r="Q283" s="181"/>
      <c r="R283" s="182"/>
      <c r="S283" s="239"/>
    </row>
    <row r="284" spans="1:51" ht="9.9499999999999993" customHeight="1" x14ac:dyDescent="0.3">
      <c r="A284" s="104"/>
      <c r="B284" s="64"/>
      <c r="C284" s="65"/>
      <c r="D284" s="65"/>
      <c r="E284" s="66"/>
      <c r="F284" s="66"/>
      <c r="G284" s="64"/>
      <c r="H284" s="67"/>
      <c r="I284" s="67"/>
      <c r="J284" s="68"/>
      <c r="K284" s="68"/>
      <c r="L284" s="69"/>
      <c r="M284" s="62"/>
      <c r="N284" s="62"/>
      <c r="O284" s="62"/>
      <c r="P284" s="62"/>
      <c r="Q284" s="62"/>
      <c r="R284" s="62"/>
      <c r="S284" s="240"/>
      <c r="Z284" s="5"/>
      <c r="AA284" s="5"/>
      <c r="AB284" s="5"/>
      <c r="AC284" s="5"/>
      <c r="AF284" s="5"/>
      <c r="AG284" s="5"/>
      <c r="AH284" s="5"/>
      <c r="AI284" s="5"/>
      <c r="AJ284" s="5"/>
      <c r="AK284" s="5"/>
      <c r="AL284" s="5"/>
      <c r="AM284" s="5"/>
      <c r="AN284" s="5"/>
      <c r="AO284" s="5"/>
      <c r="AP284" s="5"/>
      <c r="AQ284" s="5"/>
      <c r="AR284" s="5"/>
      <c r="AS284" s="5"/>
      <c r="AT284" s="5"/>
      <c r="AU284" s="5"/>
      <c r="AV284" s="5"/>
      <c r="AW284" s="5"/>
      <c r="AX284" s="5"/>
      <c r="AY284" s="5"/>
    </row>
    <row r="285" spans="1:51" ht="9.9499999999999993" customHeight="1" x14ac:dyDescent="0.2">
      <c r="S285" s="241"/>
      <c r="Z285" s="5"/>
      <c r="AA285" s="5"/>
      <c r="AB285" s="5"/>
      <c r="AC285" s="5"/>
      <c r="AF285" s="5"/>
      <c r="AG285" s="5"/>
      <c r="AH285" s="5"/>
      <c r="AI285" s="5"/>
      <c r="AJ285" s="5"/>
      <c r="AK285" s="5"/>
      <c r="AL285" s="5"/>
      <c r="AM285" s="5"/>
      <c r="AN285" s="5"/>
      <c r="AO285" s="5"/>
      <c r="AP285" s="5"/>
      <c r="AQ285" s="5"/>
      <c r="AR285" s="5"/>
      <c r="AS285" s="5"/>
      <c r="AT285" s="5"/>
      <c r="AU285" s="5"/>
      <c r="AV285" s="5"/>
      <c r="AW285" s="5"/>
      <c r="AX285" s="5"/>
      <c r="AY285" s="5"/>
    </row>
    <row r="286" spans="1:51" ht="13.5" customHeight="1" x14ac:dyDescent="0.2">
      <c r="B286" s="16" t="s">
        <v>15</v>
      </c>
      <c r="C286" s="16" t="s">
        <v>16</v>
      </c>
      <c r="D286" s="16" t="s">
        <v>17</v>
      </c>
      <c r="E286" s="16" t="s">
        <v>18</v>
      </c>
      <c r="F286" s="378" t="s">
        <v>19</v>
      </c>
      <c r="G286" s="379"/>
      <c r="H286" s="33" t="s">
        <v>37</v>
      </c>
      <c r="I286" s="33" t="s">
        <v>22</v>
      </c>
      <c r="J286" s="33" t="s">
        <v>22</v>
      </c>
      <c r="K286" s="33" t="s">
        <v>21</v>
      </c>
      <c r="L286" s="33" t="s">
        <v>24</v>
      </c>
      <c r="M286" s="34" t="s">
        <v>23</v>
      </c>
      <c r="N286" s="34" t="s">
        <v>25</v>
      </c>
      <c r="O286" s="34" t="s">
        <v>26</v>
      </c>
      <c r="P286" s="34" t="s">
        <v>27</v>
      </c>
      <c r="Q286" s="34" t="s">
        <v>3</v>
      </c>
      <c r="R286" s="34" t="s">
        <v>4</v>
      </c>
      <c r="S286" s="242"/>
      <c r="X286" s="34"/>
      <c r="Z286" s="5"/>
      <c r="AA286" s="5"/>
      <c r="AB286" s="5"/>
      <c r="AC286" s="5"/>
      <c r="AF286" s="5"/>
      <c r="AG286" s="5"/>
      <c r="AH286" s="5"/>
      <c r="AI286" s="5"/>
      <c r="AJ286" s="5"/>
      <c r="AK286" s="5"/>
      <c r="AL286" s="5"/>
      <c r="AM286" s="5"/>
      <c r="AN286" s="5"/>
      <c r="AO286" s="5"/>
      <c r="AP286" s="5"/>
      <c r="AQ286" s="5"/>
      <c r="AR286" s="5"/>
      <c r="AS286" s="5"/>
      <c r="AT286" s="5"/>
      <c r="AU286" s="5"/>
      <c r="AV286" s="5"/>
      <c r="AW286" s="5"/>
      <c r="AX286" s="5"/>
      <c r="AY286" s="5"/>
    </row>
    <row r="287" spans="1:51" ht="15.95" customHeight="1" x14ac:dyDescent="0.2">
      <c r="A287" s="380" t="str">
        <f>IF(ISBLANK(C9),"","#")</f>
        <v/>
      </c>
      <c r="B287" s="304" t="str">
        <f ca="1">IF($C$9=$AD$8,INDIRECT("AS"&amp;AF55),IF(OR($C$9=$AD$9, $C$9=$AD$10,$C$9=$AD$11),INDIRECT("AG"&amp;AF55),""))</f>
        <v>Address/Unit</v>
      </c>
      <c r="C287" s="304" t="str">
        <f ca="1">IF($C$9=$AD$8,INDIRECT("AS"&amp;AG55),IF(OR($C$9=$AD$9, $C$9=$AD$10,$C$9=$AD$11),INDIRECT("AG"&amp;AG55),""))</f>
        <v>Head of Household Name</v>
      </c>
      <c r="D287" s="304" t="str">
        <f ca="1">IF($C$9=$AD$8,INDIRECT("AS"&amp;AH55),IF(OR($C$9=$AD$9, $C$9=$AD$10,$C$9=$AD$11),INDIRECT("AG"&amp;AH55),""))</f>
        <v># In Household</v>
      </c>
      <c r="E287" s="304">
        <f ca="1">IF($C$9=$AD$8,INDIRECT("AS"&amp;AI55),IF(OR($C$9=$AD$9, $C$9=$AD$10,$C$9=$AD$11),INDIRECT("AG"&amp;AI55),""))</f>
        <v>0</v>
      </c>
      <c r="F287" s="316" t="str">
        <f ca="1">IF($C$9=$AD$8,INDIRECT("AS"&amp;AJ55),IF(OR($C$9=$AD$9, $C$9=$AD$10,$C$9=$AD$11),INDIRECT("AG"&amp;AJ55),""))</f>
        <v>Application Year</v>
      </c>
      <c r="G287" s="301"/>
      <c r="H287" s="304" t="str">
        <f ca="1">IF($C$9=$AD$8,INDIRECT("AS"&amp;AK55),IF(OR($C$9=$AD$9, $C$9=$AD$10,$C$9=$AD$11),INDIRECT("AG"&amp;AK55),""))</f>
        <v>Annual Income</v>
      </c>
      <c r="I287" s="375">
        <f ca="1">IF(ISERROR(AC11),"Enter Proj # in cell C13",IF($C$9=$AD$8,INDIRECT("AS"&amp;AL55),IF(OR($C$9=$AD$9, $C$9=$AD$10,$C$9=$AD$11),INDIRECT("AG"&amp;AL55),"")))</f>
        <v>0</v>
      </c>
      <c r="J287" s="316" t="str">
        <f ca="1">IF($C$9=$AD$8,INDIRECT("AS"&amp;AM55),IF(OR($C$9=$AD$9, $C$9=$AD$10,$C$9=$AD$11),INDIRECT("AG"&amp;AM55),""))</f>
        <v>Unit Targeting (&lt;30,&lt;50,&lt;60,&lt;80,&gt;80)</v>
      </c>
      <c r="K287" s="372" t="str">
        <f ca="1">IF($C$9=$AD$8,INDIRECT("AS"&amp;AN55),IF(OR($C$9=$AD$9, $C$9=$AD$10,$C$9=$AD$11),INDIRECT("AG"&amp;AN55),""))</f>
        <v>Max. $ Inc. Allowed for Family Size</v>
      </c>
      <c r="L287" s="313" t="str">
        <f ca="1">IF($C$9=$AD$8,INDIRECT("AS"&amp;AO55),IF(OR($C$9=$AD$9, $C$9=$AD$10,$C$9=$AD$11),INDIRECT("AG"&amp;AO55),""))</f>
        <v>Actual Below Max</v>
      </c>
      <c r="M287" s="301" t="str">
        <f ca="1">IF($C$9=$AD$8,INDIRECT("AS"&amp;AR55),IF(OR($C$9=$AD$9, $C$9=$AD$10,$C$9=$AD$11),INDIRECT("AG"&amp;AR55),""))</f>
        <v>Actuall Monthly Rent Charged</v>
      </c>
      <c r="N287" s="304" t="str">
        <f ca="1">IF($C$9=$AD$8,INDIRECT("AS"&amp;AS55),IF(OR($C$9=$AD$9, $C$9=$AD$10,$C$9=$AD$11),INDIRECT("AG"&amp;AS55),""))</f>
        <v>Tenant's Rent Share</v>
      </c>
      <c r="O287" s="316" t="str">
        <f ca="1">IF($C$9=$AD$8,INDIRECT("AS"&amp;AT55),IF(OR($C$9=$AD$9, $C$9=$AD$10,$C$9=$AD$11),INDIRECT("AG"&amp;AT55),""))</f>
        <v># of Bedrooms in Unit</v>
      </c>
      <c r="P287" s="307" t="str">
        <f ca="1">IF($C$9=$AD$8,INDIRECT("AS"&amp;AU55),IF(OR($C$9=$AD$9, $C$9=$AD$10,$C$9=$AD$11),INDIRECT("AG"&amp;AU55),""))</f>
        <v>Unit Affordability Ratio</v>
      </c>
      <c r="Q287" s="301" t="str">
        <f ca="1">IF($C$9=$AD$11,INDIRECT("AS"&amp;AV55),IF(OR($C$9=$AD$9, $C$9=$AD$10,$C$9=$AD$8),INDIRECT("AG"&amp;AV55),""))</f>
        <v>Special Needs</v>
      </c>
      <c r="R287" s="304" t="str">
        <f ca="1">IF($C$9=$AD$11,INDIRECT("AS"&amp;AW55),IF(OR($C$9=$AD$9, $C$9=$AD$10,$C$9=$AD$8),INDIRECT("AG"&amp;AW55),""))</f>
        <v>Homeless Household</v>
      </c>
      <c r="S287" s="304" t="s">
        <v>3819</v>
      </c>
      <c r="Z287" s="5"/>
      <c r="AA287" s="5"/>
      <c r="AB287" s="5"/>
      <c r="AC287" s="5"/>
      <c r="AF287" s="5"/>
      <c r="AG287" s="5"/>
      <c r="AH287" s="5"/>
      <c r="AI287" s="5"/>
      <c r="AJ287" s="5"/>
      <c r="AK287" s="5"/>
      <c r="AL287" s="5"/>
      <c r="AM287" s="5"/>
      <c r="AN287" s="5"/>
      <c r="AO287" s="5"/>
      <c r="AP287" s="5"/>
      <c r="AQ287" s="5"/>
      <c r="AR287" s="5"/>
      <c r="AS287" s="5"/>
      <c r="AT287" s="5"/>
      <c r="AU287" s="5"/>
      <c r="AV287" s="5"/>
      <c r="AW287" s="5"/>
      <c r="AX287" s="5"/>
      <c r="AY287" s="5"/>
    </row>
    <row r="288" spans="1:51" ht="15.95" customHeight="1" x14ac:dyDescent="0.2">
      <c r="A288" s="380"/>
      <c r="B288" s="305"/>
      <c r="C288" s="305"/>
      <c r="D288" s="305"/>
      <c r="E288" s="305"/>
      <c r="F288" s="317"/>
      <c r="G288" s="302"/>
      <c r="H288" s="305"/>
      <c r="I288" s="376"/>
      <c r="J288" s="317"/>
      <c r="K288" s="373"/>
      <c r="L288" s="314"/>
      <c r="M288" s="302"/>
      <c r="N288" s="305"/>
      <c r="O288" s="317"/>
      <c r="P288" s="308"/>
      <c r="Q288" s="302"/>
      <c r="R288" s="305"/>
      <c r="S288" s="305"/>
      <c r="Z288" s="5"/>
      <c r="AA288" s="5"/>
      <c r="AB288" s="5"/>
      <c r="AC288" s="5"/>
      <c r="AF288" s="5"/>
      <c r="AG288" s="5"/>
      <c r="AH288" s="5"/>
      <c r="AI288" s="5"/>
      <c r="AJ288" s="5"/>
      <c r="AK288" s="5"/>
      <c r="AL288" s="5"/>
      <c r="AM288" s="5"/>
      <c r="AN288" s="5"/>
      <c r="AO288" s="5"/>
      <c r="AP288" s="5"/>
      <c r="AQ288" s="5"/>
      <c r="AR288" s="5"/>
      <c r="AS288" s="5"/>
      <c r="AT288" s="5"/>
      <c r="AU288" s="5"/>
      <c r="AV288" s="5"/>
      <c r="AW288" s="5"/>
      <c r="AX288" s="5"/>
      <c r="AY288" s="5"/>
    </row>
    <row r="289" spans="1:51" ht="15.95" customHeight="1" x14ac:dyDescent="0.2">
      <c r="A289" s="380"/>
      <c r="B289" s="305"/>
      <c r="C289" s="305"/>
      <c r="D289" s="305"/>
      <c r="E289" s="305"/>
      <c r="F289" s="317"/>
      <c r="G289" s="302"/>
      <c r="H289" s="305"/>
      <c r="I289" s="376"/>
      <c r="J289" s="317"/>
      <c r="K289" s="373"/>
      <c r="L289" s="314"/>
      <c r="M289" s="302"/>
      <c r="N289" s="305"/>
      <c r="O289" s="317"/>
      <c r="P289" s="308"/>
      <c r="Q289" s="302"/>
      <c r="R289" s="305"/>
      <c r="S289" s="305"/>
      <c r="Z289" s="5"/>
      <c r="AA289" s="5"/>
      <c r="AB289" s="5"/>
      <c r="AC289" s="5"/>
      <c r="AF289" s="5"/>
      <c r="AG289" s="5"/>
      <c r="AH289" s="5"/>
      <c r="AI289" s="5"/>
      <c r="AJ289" s="5"/>
      <c r="AK289" s="5"/>
      <c r="AL289" s="5"/>
      <c r="AM289" s="5"/>
      <c r="AN289" s="5"/>
      <c r="AO289" s="5"/>
      <c r="AP289" s="5"/>
      <c r="AQ289" s="5"/>
      <c r="AR289" s="5"/>
      <c r="AS289" s="5"/>
      <c r="AT289" s="5"/>
      <c r="AU289" s="5"/>
      <c r="AV289" s="5"/>
      <c r="AW289" s="5"/>
      <c r="AX289" s="5"/>
      <c r="AY289" s="5"/>
    </row>
    <row r="290" spans="1:51" ht="15.75" customHeight="1" x14ac:dyDescent="0.2">
      <c r="A290" s="380"/>
      <c r="B290" s="306"/>
      <c r="C290" s="306"/>
      <c r="D290" s="306"/>
      <c r="E290" s="306"/>
      <c r="F290" s="318"/>
      <c r="G290" s="303"/>
      <c r="H290" s="306"/>
      <c r="I290" s="377"/>
      <c r="J290" s="318"/>
      <c r="K290" s="374"/>
      <c r="L290" s="315"/>
      <c r="M290" s="303"/>
      <c r="N290" s="306"/>
      <c r="O290" s="318"/>
      <c r="P290" s="309"/>
      <c r="Q290" s="303"/>
      <c r="R290" s="306"/>
      <c r="S290" s="306"/>
      <c r="Z290" s="5"/>
      <c r="AA290" s="5"/>
      <c r="AB290" s="5"/>
      <c r="AC290" s="5"/>
      <c r="AF290" s="5"/>
      <c r="AG290" s="5"/>
      <c r="AH290" s="5"/>
      <c r="AI290" s="5"/>
      <c r="AJ290" s="5"/>
      <c r="AK290" s="5"/>
      <c r="AL290" s="5"/>
      <c r="AM290" s="5"/>
      <c r="AN290" s="5"/>
      <c r="AO290" s="5"/>
      <c r="AP290" s="5"/>
      <c r="AQ290" s="5"/>
      <c r="AR290" s="5"/>
      <c r="AS290" s="5"/>
      <c r="AT290" s="5"/>
      <c r="AU290" s="5"/>
      <c r="AV290" s="5"/>
      <c r="AW290" s="5"/>
      <c r="AX290" s="5"/>
      <c r="AY290" s="5"/>
    </row>
    <row r="291" spans="1:51" s="21" customFormat="1" ht="12" customHeight="1" x14ac:dyDescent="0.2">
      <c r="A291" s="63">
        <f>A283+1</f>
        <v>201</v>
      </c>
      <c r="B291" s="174"/>
      <c r="C291" s="174"/>
      <c r="D291" s="175"/>
      <c r="E291" s="164"/>
      <c r="F291" s="298"/>
      <c r="G291" s="299"/>
      <c r="H291" s="176"/>
      <c r="I291" s="176"/>
      <c r="J291" s="177"/>
      <c r="K291" s="238">
        <v>0</v>
      </c>
      <c r="L291" s="103">
        <f t="shared" ref="L291:L322" si="16">IF(OR(ISBLANK(F291),ISERROR($AC$12)),0,IF(J291 = $AE$11,0, IF($C$9=$AD$8,H291-K291, IF(F291&gt;=$AC$12, H291-K291, I291-K291))))</f>
        <v>0</v>
      </c>
      <c r="M291" s="178"/>
      <c r="N291" s="179"/>
      <c r="O291" s="180"/>
      <c r="P291" s="185" t="str">
        <f>IF(S291&lt;&gt;"",IFERROR(IF(N291&lt;=S291,"PASS","FAIL"),""),"")</f>
        <v/>
      </c>
      <c r="Q291" s="181"/>
      <c r="R291" s="182"/>
      <c r="S291" s="239"/>
    </row>
    <row r="292" spans="1:51" s="21" customFormat="1" ht="12" customHeight="1" x14ac:dyDescent="0.2">
      <c r="A292" s="63">
        <f>A291+1</f>
        <v>202</v>
      </c>
      <c r="B292" s="174"/>
      <c r="C292" s="174"/>
      <c r="D292" s="175"/>
      <c r="E292" s="164"/>
      <c r="F292" s="298"/>
      <c r="G292" s="299"/>
      <c r="H292" s="176"/>
      <c r="I292" s="176"/>
      <c r="J292" s="177"/>
      <c r="K292" s="238">
        <v>0</v>
      </c>
      <c r="L292" s="103">
        <f t="shared" si="16"/>
        <v>0</v>
      </c>
      <c r="M292" s="178"/>
      <c r="N292" s="179"/>
      <c r="O292" s="180"/>
      <c r="P292" s="185" t="str">
        <f t="shared" ref="P292:P340" si="17">IF(S292&lt;&gt;"",IFERROR(IF(N292&lt;=S292,"PASS","FAIL"),""),"")</f>
        <v/>
      </c>
      <c r="Q292" s="181"/>
      <c r="R292" s="182"/>
      <c r="S292" s="239"/>
    </row>
    <row r="293" spans="1:51" s="21" customFormat="1" ht="12" customHeight="1" x14ac:dyDescent="0.2">
      <c r="A293" s="63">
        <f t="shared" ref="A293:A340" si="18">A292+1</f>
        <v>203</v>
      </c>
      <c r="B293" s="174"/>
      <c r="C293" s="174"/>
      <c r="D293" s="175"/>
      <c r="E293" s="164"/>
      <c r="F293" s="298"/>
      <c r="G293" s="299"/>
      <c r="H293" s="176"/>
      <c r="I293" s="176"/>
      <c r="J293" s="177"/>
      <c r="K293" s="238">
        <v>0</v>
      </c>
      <c r="L293" s="103">
        <f t="shared" si="16"/>
        <v>0</v>
      </c>
      <c r="M293" s="178"/>
      <c r="N293" s="179"/>
      <c r="O293" s="180"/>
      <c r="P293" s="185" t="str">
        <f t="shared" si="17"/>
        <v/>
      </c>
      <c r="Q293" s="181"/>
      <c r="R293" s="182"/>
      <c r="S293" s="239"/>
    </row>
    <row r="294" spans="1:51" s="21" customFormat="1" ht="12" customHeight="1" x14ac:dyDescent="0.2">
      <c r="A294" s="63">
        <f t="shared" si="18"/>
        <v>204</v>
      </c>
      <c r="B294" s="174"/>
      <c r="C294" s="174"/>
      <c r="D294" s="175"/>
      <c r="E294" s="164"/>
      <c r="F294" s="298"/>
      <c r="G294" s="299"/>
      <c r="H294" s="176"/>
      <c r="I294" s="176"/>
      <c r="J294" s="177"/>
      <c r="K294" s="238">
        <v>0</v>
      </c>
      <c r="L294" s="103">
        <f t="shared" si="16"/>
        <v>0</v>
      </c>
      <c r="M294" s="178"/>
      <c r="N294" s="179"/>
      <c r="O294" s="180"/>
      <c r="P294" s="185" t="str">
        <f t="shared" si="17"/>
        <v/>
      </c>
      <c r="Q294" s="181"/>
      <c r="R294" s="182"/>
      <c r="S294" s="239"/>
    </row>
    <row r="295" spans="1:51" s="21" customFormat="1" ht="12" customHeight="1" x14ac:dyDescent="0.2">
      <c r="A295" s="63">
        <f t="shared" si="18"/>
        <v>205</v>
      </c>
      <c r="B295" s="174"/>
      <c r="C295" s="174"/>
      <c r="D295" s="175"/>
      <c r="E295" s="164"/>
      <c r="F295" s="298"/>
      <c r="G295" s="299"/>
      <c r="H295" s="176"/>
      <c r="I295" s="176"/>
      <c r="J295" s="177"/>
      <c r="K295" s="238">
        <v>0</v>
      </c>
      <c r="L295" s="103">
        <f t="shared" si="16"/>
        <v>0</v>
      </c>
      <c r="M295" s="178"/>
      <c r="N295" s="179"/>
      <c r="O295" s="180"/>
      <c r="P295" s="185" t="str">
        <f t="shared" si="17"/>
        <v/>
      </c>
      <c r="Q295" s="181"/>
      <c r="R295" s="182"/>
      <c r="S295" s="239"/>
    </row>
    <row r="296" spans="1:51" s="21" customFormat="1" ht="12" customHeight="1" x14ac:dyDescent="0.2">
      <c r="A296" s="63">
        <f t="shared" si="18"/>
        <v>206</v>
      </c>
      <c r="B296" s="174"/>
      <c r="C296" s="174"/>
      <c r="D296" s="175"/>
      <c r="E296" s="164"/>
      <c r="F296" s="298"/>
      <c r="G296" s="299"/>
      <c r="H296" s="176"/>
      <c r="I296" s="176"/>
      <c r="J296" s="177"/>
      <c r="K296" s="238">
        <v>0</v>
      </c>
      <c r="L296" s="103">
        <f t="shared" si="16"/>
        <v>0</v>
      </c>
      <c r="M296" s="178"/>
      <c r="N296" s="179"/>
      <c r="O296" s="180"/>
      <c r="P296" s="185" t="str">
        <f t="shared" si="17"/>
        <v/>
      </c>
      <c r="Q296" s="181"/>
      <c r="R296" s="182"/>
      <c r="S296" s="239"/>
    </row>
    <row r="297" spans="1:51" s="21" customFormat="1" ht="12" customHeight="1" x14ac:dyDescent="0.2">
      <c r="A297" s="63">
        <f t="shared" si="18"/>
        <v>207</v>
      </c>
      <c r="B297" s="174"/>
      <c r="C297" s="174"/>
      <c r="D297" s="175"/>
      <c r="E297" s="164"/>
      <c r="F297" s="298"/>
      <c r="G297" s="299"/>
      <c r="H297" s="176"/>
      <c r="I297" s="176"/>
      <c r="J297" s="177"/>
      <c r="K297" s="238">
        <v>0</v>
      </c>
      <c r="L297" s="103">
        <f t="shared" si="16"/>
        <v>0</v>
      </c>
      <c r="M297" s="178"/>
      <c r="N297" s="179"/>
      <c r="O297" s="180"/>
      <c r="P297" s="185" t="str">
        <f t="shared" si="17"/>
        <v/>
      </c>
      <c r="Q297" s="181"/>
      <c r="R297" s="182"/>
      <c r="S297" s="239"/>
    </row>
    <row r="298" spans="1:51" s="21" customFormat="1" ht="12" customHeight="1" x14ac:dyDescent="0.2">
      <c r="A298" s="63">
        <f t="shared" si="18"/>
        <v>208</v>
      </c>
      <c r="B298" s="174"/>
      <c r="C298" s="174"/>
      <c r="D298" s="175"/>
      <c r="E298" s="164"/>
      <c r="F298" s="298"/>
      <c r="G298" s="299"/>
      <c r="H298" s="176"/>
      <c r="I298" s="176"/>
      <c r="J298" s="177"/>
      <c r="K298" s="238">
        <v>0</v>
      </c>
      <c r="L298" s="103">
        <f t="shared" si="16"/>
        <v>0</v>
      </c>
      <c r="M298" s="178"/>
      <c r="N298" s="179"/>
      <c r="O298" s="180"/>
      <c r="P298" s="185" t="str">
        <f t="shared" si="17"/>
        <v/>
      </c>
      <c r="Q298" s="181"/>
      <c r="R298" s="182"/>
      <c r="S298" s="239"/>
    </row>
    <row r="299" spans="1:51" s="21" customFormat="1" ht="12" customHeight="1" x14ac:dyDescent="0.2">
      <c r="A299" s="63">
        <f t="shared" si="18"/>
        <v>209</v>
      </c>
      <c r="B299" s="174"/>
      <c r="C299" s="174"/>
      <c r="D299" s="175"/>
      <c r="E299" s="164"/>
      <c r="F299" s="298"/>
      <c r="G299" s="299"/>
      <c r="H299" s="176"/>
      <c r="I299" s="176"/>
      <c r="J299" s="177"/>
      <c r="K299" s="238">
        <v>0</v>
      </c>
      <c r="L299" s="103">
        <f t="shared" si="16"/>
        <v>0</v>
      </c>
      <c r="M299" s="178"/>
      <c r="N299" s="179"/>
      <c r="O299" s="180"/>
      <c r="P299" s="185" t="str">
        <f t="shared" si="17"/>
        <v/>
      </c>
      <c r="Q299" s="181"/>
      <c r="R299" s="182"/>
      <c r="S299" s="239"/>
    </row>
    <row r="300" spans="1:51" s="21" customFormat="1" ht="12" customHeight="1" x14ac:dyDescent="0.2">
      <c r="A300" s="63">
        <f t="shared" si="18"/>
        <v>210</v>
      </c>
      <c r="B300" s="174"/>
      <c r="C300" s="174"/>
      <c r="D300" s="175"/>
      <c r="E300" s="164"/>
      <c r="F300" s="298"/>
      <c r="G300" s="299"/>
      <c r="H300" s="176"/>
      <c r="I300" s="176"/>
      <c r="J300" s="177"/>
      <c r="K300" s="238">
        <v>0</v>
      </c>
      <c r="L300" s="103">
        <f t="shared" si="16"/>
        <v>0</v>
      </c>
      <c r="M300" s="178"/>
      <c r="N300" s="179"/>
      <c r="O300" s="180"/>
      <c r="P300" s="185" t="str">
        <f t="shared" si="17"/>
        <v/>
      </c>
      <c r="Q300" s="181"/>
      <c r="R300" s="182"/>
      <c r="S300" s="239"/>
    </row>
    <row r="301" spans="1:51" s="21" customFormat="1" ht="12" customHeight="1" x14ac:dyDescent="0.2">
      <c r="A301" s="63">
        <f t="shared" si="18"/>
        <v>211</v>
      </c>
      <c r="B301" s="174"/>
      <c r="C301" s="174"/>
      <c r="D301" s="175"/>
      <c r="E301" s="164"/>
      <c r="F301" s="298"/>
      <c r="G301" s="299"/>
      <c r="H301" s="176"/>
      <c r="I301" s="176"/>
      <c r="J301" s="177"/>
      <c r="K301" s="238">
        <v>0</v>
      </c>
      <c r="L301" s="103">
        <f t="shared" si="16"/>
        <v>0</v>
      </c>
      <c r="M301" s="178"/>
      <c r="N301" s="179"/>
      <c r="O301" s="180"/>
      <c r="P301" s="185" t="str">
        <f t="shared" si="17"/>
        <v/>
      </c>
      <c r="Q301" s="181"/>
      <c r="R301" s="182"/>
      <c r="S301" s="239"/>
    </row>
    <row r="302" spans="1:51" s="21" customFormat="1" ht="12" customHeight="1" x14ac:dyDescent="0.2">
      <c r="A302" s="63">
        <f t="shared" si="18"/>
        <v>212</v>
      </c>
      <c r="B302" s="174"/>
      <c r="C302" s="174"/>
      <c r="D302" s="175"/>
      <c r="E302" s="164"/>
      <c r="F302" s="298"/>
      <c r="G302" s="299"/>
      <c r="H302" s="176"/>
      <c r="I302" s="176"/>
      <c r="J302" s="177"/>
      <c r="K302" s="238">
        <v>0</v>
      </c>
      <c r="L302" s="103">
        <f t="shared" si="16"/>
        <v>0</v>
      </c>
      <c r="M302" s="178"/>
      <c r="N302" s="179"/>
      <c r="O302" s="180"/>
      <c r="P302" s="185" t="str">
        <f t="shared" si="17"/>
        <v/>
      </c>
      <c r="Q302" s="181"/>
      <c r="R302" s="182"/>
      <c r="S302" s="239"/>
    </row>
    <row r="303" spans="1:51" s="21" customFormat="1" ht="12" customHeight="1" x14ac:dyDescent="0.2">
      <c r="A303" s="63">
        <f t="shared" si="18"/>
        <v>213</v>
      </c>
      <c r="B303" s="174"/>
      <c r="C303" s="174"/>
      <c r="D303" s="175"/>
      <c r="E303" s="164"/>
      <c r="F303" s="298"/>
      <c r="G303" s="299"/>
      <c r="H303" s="176"/>
      <c r="I303" s="176"/>
      <c r="J303" s="177"/>
      <c r="K303" s="238">
        <v>0</v>
      </c>
      <c r="L303" s="103">
        <f t="shared" si="16"/>
        <v>0</v>
      </c>
      <c r="M303" s="178"/>
      <c r="N303" s="179"/>
      <c r="O303" s="180"/>
      <c r="P303" s="185" t="str">
        <f t="shared" si="17"/>
        <v/>
      </c>
      <c r="Q303" s="181"/>
      <c r="R303" s="182"/>
      <c r="S303" s="239"/>
    </row>
    <row r="304" spans="1:51" s="21" customFormat="1" ht="12" customHeight="1" x14ac:dyDescent="0.2">
      <c r="A304" s="63">
        <f t="shared" si="18"/>
        <v>214</v>
      </c>
      <c r="B304" s="174"/>
      <c r="C304" s="174"/>
      <c r="D304" s="175"/>
      <c r="E304" s="164"/>
      <c r="F304" s="298"/>
      <c r="G304" s="299"/>
      <c r="H304" s="176"/>
      <c r="I304" s="176"/>
      <c r="J304" s="177"/>
      <c r="K304" s="238">
        <v>0</v>
      </c>
      <c r="L304" s="103">
        <f t="shared" si="16"/>
        <v>0</v>
      </c>
      <c r="M304" s="178"/>
      <c r="N304" s="179"/>
      <c r="O304" s="180"/>
      <c r="P304" s="185" t="str">
        <f t="shared" si="17"/>
        <v/>
      </c>
      <c r="Q304" s="181"/>
      <c r="R304" s="182"/>
      <c r="S304" s="239"/>
    </row>
    <row r="305" spans="1:19" s="21" customFormat="1" ht="12" customHeight="1" x14ac:dyDescent="0.2">
      <c r="A305" s="63">
        <f t="shared" si="18"/>
        <v>215</v>
      </c>
      <c r="B305" s="174"/>
      <c r="C305" s="174"/>
      <c r="D305" s="175"/>
      <c r="E305" s="164"/>
      <c r="F305" s="298"/>
      <c r="G305" s="299"/>
      <c r="H305" s="176"/>
      <c r="I305" s="176"/>
      <c r="J305" s="177"/>
      <c r="K305" s="238">
        <v>0</v>
      </c>
      <c r="L305" s="103">
        <f t="shared" si="16"/>
        <v>0</v>
      </c>
      <c r="M305" s="178"/>
      <c r="N305" s="179"/>
      <c r="O305" s="180"/>
      <c r="P305" s="185" t="str">
        <f t="shared" si="17"/>
        <v/>
      </c>
      <c r="Q305" s="181"/>
      <c r="R305" s="182"/>
      <c r="S305" s="239"/>
    </row>
    <row r="306" spans="1:19" s="21" customFormat="1" ht="12" customHeight="1" x14ac:dyDescent="0.2">
      <c r="A306" s="63">
        <f t="shared" si="18"/>
        <v>216</v>
      </c>
      <c r="B306" s="174"/>
      <c r="C306" s="174"/>
      <c r="D306" s="175"/>
      <c r="E306" s="164"/>
      <c r="F306" s="298"/>
      <c r="G306" s="299"/>
      <c r="H306" s="176"/>
      <c r="I306" s="176"/>
      <c r="J306" s="177"/>
      <c r="K306" s="238">
        <v>0</v>
      </c>
      <c r="L306" s="103">
        <f t="shared" si="16"/>
        <v>0</v>
      </c>
      <c r="M306" s="178"/>
      <c r="N306" s="179"/>
      <c r="O306" s="180"/>
      <c r="P306" s="185" t="str">
        <f t="shared" si="17"/>
        <v/>
      </c>
      <c r="Q306" s="181"/>
      <c r="R306" s="182"/>
      <c r="S306" s="239"/>
    </row>
    <row r="307" spans="1:19" s="21" customFormat="1" ht="12" customHeight="1" x14ac:dyDescent="0.2">
      <c r="A307" s="63">
        <f t="shared" si="18"/>
        <v>217</v>
      </c>
      <c r="B307" s="174"/>
      <c r="C307" s="174"/>
      <c r="D307" s="175"/>
      <c r="E307" s="164"/>
      <c r="F307" s="298"/>
      <c r="G307" s="299"/>
      <c r="H307" s="176"/>
      <c r="I307" s="176"/>
      <c r="J307" s="177"/>
      <c r="K307" s="238">
        <v>0</v>
      </c>
      <c r="L307" s="103">
        <f t="shared" si="16"/>
        <v>0</v>
      </c>
      <c r="M307" s="178"/>
      <c r="N307" s="179"/>
      <c r="O307" s="180"/>
      <c r="P307" s="185" t="str">
        <f t="shared" si="17"/>
        <v/>
      </c>
      <c r="Q307" s="181"/>
      <c r="R307" s="182"/>
      <c r="S307" s="239"/>
    </row>
    <row r="308" spans="1:19" s="21" customFormat="1" ht="12" customHeight="1" x14ac:dyDescent="0.2">
      <c r="A308" s="63">
        <f t="shared" si="18"/>
        <v>218</v>
      </c>
      <c r="B308" s="174"/>
      <c r="C308" s="174"/>
      <c r="D308" s="175"/>
      <c r="E308" s="164"/>
      <c r="F308" s="298"/>
      <c r="G308" s="299"/>
      <c r="H308" s="176"/>
      <c r="I308" s="176"/>
      <c r="J308" s="177"/>
      <c r="K308" s="238">
        <v>0</v>
      </c>
      <c r="L308" s="103">
        <f t="shared" si="16"/>
        <v>0</v>
      </c>
      <c r="M308" s="178"/>
      <c r="N308" s="179"/>
      <c r="O308" s="180"/>
      <c r="P308" s="185" t="str">
        <f t="shared" si="17"/>
        <v/>
      </c>
      <c r="Q308" s="181"/>
      <c r="R308" s="182"/>
      <c r="S308" s="239"/>
    </row>
    <row r="309" spans="1:19" s="21" customFormat="1" ht="12" customHeight="1" x14ac:dyDescent="0.2">
      <c r="A309" s="63">
        <f t="shared" si="18"/>
        <v>219</v>
      </c>
      <c r="B309" s="174"/>
      <c r="C309" s="174"/>
      <c r="D309" s="175"/>
      <c r="E309" s="164"/>
      <c r="F309" s="298"/>
      <c r="G309" s="299"/>
      <c r="H309" s="176"/>
      <c r="I309" s="176"/>
      <c r="J309" s="177"/>
      <c r="K309" s="238">
        <v>0</v>
      </c>
      <c r="L309" s="103">
        <f t="shared" si="16"/>
        <v>0</v>
      </c>
      <c r="M309" s="178"/>
      <c r="N309" s="179"/>
      <c r="O309" s="180"/>
      <c r="P309" s="185" t="str">
        <f t="shared" si="17"/>
        <v/>
      </c>
      <c r="Q309" s="181"/>
      <c r="R309" s="182"/>
      <c r="S309" s="239"/>
    </row>
    <row r="310" spans="1:19" s="21" customFormat="1" ht="12" customHeight="1" x14ac:dyDescent="0.2">
      <c r="A310" s="63">
        <f t="shared" si="18"/>
        <v>220</v>
      </c>
      <c r="B310" s="174"/>
      <c r="C310" s="174"/>
      <c r="D310" s="175"/>
      <c r="E310" s="164"/>
      <c r="F310" s="298"/>
      <c r="G310" s="299"/>
      <c r="H310" s="176"/>
      <c r="I310" s="176"/>
      <c r="J310" s="177"/>
      <c r="K310" s="238">
        <v>0</v>
      </c>
      <c r="L310" s="103">
        <f t="shared" si="16"/>
        <v>0</v>
      </c>
      <c r="M310" s="178"/>
      <c r="N310" s="179"/>
      <c r="O310" s="180"/>
      <c r="P310" s="185" t="str">
        <f t="shared" si="17"/>
        <v/>
      </c>
      <c r="Q310" s="181"/>
      <c r="R310" s="182"/>
      <c r="S310" s="239"/>
    </row>
    <row r="311" spans="1:19" s="21" customFormat="1" ht="12" customHeight="1" x14ac:dyDescent="0.2">
      <c r="A311" s="63">
        <f t="shared" si="18"/>
        <v>221</v>
      </c>
      <c r="B311" s="174"/>
      <c r="C311" s="174"/>
      <c r="D311" s="175"/>
      <c r="E311" s="164"/>
      <c r="F311" s="298"/>
      <c r="G311" s="299"/>
      <c r="H311" s="176"/>
      <c r="I311" s="176"/>
      <c r="J311" s="177"/>
      <c r="K311" s="238">
        <v>0</v>
      </c>
      <c r="L311" s="103">
        <f t="shared" si="16"/>
        <v>0</v>
      </c>
      <c r="M311" s="178"/>
      <c r="N311" s="179"/>
      <c r="O311" s="180"/>
      <c r="P311" s="185" t="str">
        <f t="shared" si="17"/>
        <v/>
      </c>
      <c r="Q311" s="181"/>
      <c r="R311" s="182"/>
      <c r="S311" s="239"/>
    </row>
    <row r="312" spans="1:19" s="21" customFormat="1" ht="12" customHeight="1" x14ac:dyDescent="0.2">
      <c r="A312" s="63">
        <f t="shared" si="18"/>
        <v>222</v>
      </c>
      <c r="B312" s="174"/>
      <c r="C312" s="174"/>
      <c r="D312" s="175"/>
      <c r="E312" s="164"/>
      <c r="F312" s="298"/>
      <c r="G312" s="299"/>
      <c r="H312" s="176"/>
      <c r="I312" s="176"/>
      <c r="J312" s="177"/>
      <c r="K312" s="238">
        <v>0</v>
      </c>
      <c r="L312" s="103">
        <f t="shared" si="16"/>
        <v>0</v>
      </c>
      <c r="M312" s="178"/>
      <c r="N312" s="179"/>
      <c r="O312" s="180"/>
      <c r="P312" s="185" t="str">
        <f t="shared" si="17"/>
        <v/>
      </c>
      <c r="Q312" s="181"/>
      <c r="R312" s="182"/>
      <c r="S312" s="239"/>
    </row>
    <row r="313" spans="1:19" s="21" customFormat="1" ht="12" customHeight="1" x14ac:dyDescent="0.2">
      <c r="A313" s="63">
        <f t="shared" si="18"/>
        <v>223</v>
      </c>
      <c r="B313" s="174"/>
      <c r="C313" s="174"/>
      <c r="D313" s="175"/>
      <c r="E313" s="164"/>
      <c r="F313" s="298"/>
      <c r="G313" s="299"/>
      <c r="H313" s="176"/>
      <c r="I313" s="176"/>
      <c r="J313" s="177"/>
      <c r="K313" s="238">
        <v>0</v>
      </c>
      <c r="L313" s="103">
        <f t="shared" si="16"/>
        <v>0</v>
      </c>
      <c r="M313" s="178"/>
      <c r="N313" s="179"/>
      <c r="O313" s="180"/>
      <c r="P313" s="185" t="str">
        <f t="shared" si="17"/>
        <v/>
      </c>
      <c r="Q313" s="181"/>
      <c r="R313" s="182"/>
      <c r="S313" s="239"/>
    </row>
    <row r="314" spans="1:19" s="21" customFormat="1" ht="12" customHeight="1" x14ac:dyDescent="0.2">
      <c r="A314" s="63">
        <f t="shared" si="18"/>
        <v>224</v>
      </c>
      <c r="B314" s="174"/>
      <c r="C314" s="174"/>
      <c r="D314" s="175"/>
      <c r="E314" s="164"/>
      <c r="F314" s="298"/>
      <c r="G314" s="299"/>
      <c r="H314" s="176"/>
      <c r="I314" s="176"/>
      <c r="J314" s="177"/>
      <c r="K314" s="238">
        <v>0</v>
      </c>
      <c r="L314" s="103">
        <f t="shared" si="16"/>
        <v>0</v>
      </c>
      <c r="M314" s="178"/>
      <c r="N314" s="179"/>
      <c r="O314" s="180"/>
      <c r="P314" s="185" t="str">
        <f t="shared" si="17"/>
        <v/>
      </c>
      <c r="Q314" s="181"/>
      <c r="R314" s="182"/>
      <c r="S314" s="239"/>
    </row>
    <row r="315" spans="1:19" s="21" customFormat="1" ht="12" customHeight="1" x14ac:dyDescent="0.2">
      <c r="A315" s="63">
        <f t="shared" si="18"/>
        <v>225</v>
      </c>
      <c r="B315" s="174"/>
      <c r="C315" s="174"/>
      <c r="D315" s="175"/>
      <c r="E315" s="164"/>
      <c r="F315" s="298"/>
      <c r="G315" s="299"/>
      <c r="H315" s="176"/>
      <c r="I315" s="176"/>
      <c r="J315" s="177"/>
      <c r="K315" s="238">
        <v>0</v>
      </c>
      <c r="L315" s="103">
        <f t="shared" si="16"/>
        <v>0</v>
      </c>
      <c r="M315" s="178"/>
      <c r="N315" s="179"/>
      <c r="O315" s="180"/>
      <c r="P315" s="185" t="str">
        <f t="shared" si="17"/>
        <v/>
      </c>
      <c r="Q315" s="181"/>
      <c r="R315" s="182"/>
      <c r="S315" s="239"/>
    </row>
    <row r="316" spans="1:19" s="21" customFormat="1" ht="12" customHeight="1" x14ac:dyDescent="0.2">
      <c r="A316" s="63">
        <f t="shared" si="18"/>
        <v>226</v>
      </c>
      <c r="B316" s="174"/>
      <c r="C316" s="174"/>
      <c r="D316" s="175"/>
      <c r="E316" s="164"/>
      <c r="F316" s="298"/>
      <c r="G316" s="299"/>
      <c r="H316" s="176"/>
      <c r="I316" s="176"/>
      <c r="J316" s="177"/>
      <c r="K316" s="238">
        <v>0</v>
      </c>
      <c r="L316" s="103">
        <f t="shared" si="16"/>
        <v>0</v>
      </c>
      <c r="M316" s="178"/>
      <c r="N316" s="179"/>
      <c r="O316" s="180"/>
      <c r="P316" s="185" t="str">
        <f t="shared" si="17"/>
        <v/>
      </c>
      <c r="Q316" s="181"/>
      <c r="R316" s="182"/>
      <c r="S316" s="239"/>
    </row>
    <row r="317" spans="1:19" s="21" customFormat="1" ht="12" customHeight="1" x14ac:dyDescent="0.2">
      <c r="A317" s="63">
        <f t="shared" si="18"/>
        <v>227</v>
      </c>
      <c r="B317" s="174"/>
      <c r="C317" s="174"/>
      <c r="D317" s="175"/>
      <c r="E317" s="164"/>
      <c r="F317" s="298"/>
      <c r="G317" s="299"/>
      <c r="H317" s="176"/>
      <c r="I317" s="176"/>
      <c r="J317" s="177"/>
      <c r="K317" s="238">
        <v>0</v>
      </c>
      <c r="L317" s="103">
        <f t="shared" si="16"/>
        <v>0</v>
      </c>
      <c r="M317" s="178"/>
      <c r="N317" s="179"/>
      <c r="O317" s="180"/>
      <c r="P317" s="185" t="str">
        <f t="shared" si="17"/>
        <v/>
      </c>
      <c r="Q317" s="181"/>
      <c r="R317" s="182"/>
      <c r="S317" s="239"/>
    </row>
    <row r="318" spans="1:19" s="21" customFormat="1" ht="12" customHeight="1" x14ac:dyDescent="0.2">
      <c r="A318" s="63">
        <f t="shared" si="18"/>
        <v>228</v>
      </c>
      <c r="B318" s="174"/>
      <c r="C318" s="174"/>
      <c r="D318" s="175"/>
      <c r="E318" s="164"/>
      <c r="F318" s="298"/>
      <c r="G318" s="299"/>
      <c r="H318" s="176"/>
      <c r="I318" s="176"/>
      <c r="J318" s="177"/>
      <c r="K318" s="238">
        <v>0</v>
      </c>
      <c r="L318" s="103">
        <f t="shared" si="16"/>
        <v>0</v>
      </c>
      <c r="M318" s="178"/>
      <c r="N318" s="179"/>
      <c r="O318" s="180"/>
      <c r="P318" s="185" t="str">
        <f t="shared" si="17"/>
        <v/>
      </c>
      <c r="Q318" s="181"/>
      <c r="R318" s="182"/>
      <c r="S318" s="239"/>
    </row>
    <row r="319" spans="1:19" s="21" customFormat="1" ht="12" customHeight="1" x14ac:dyDescent="0.2">
      <c r="A319" s="63">
        <f t="shared" si="18"/>
        <v>229</v>
      </c>
      <c r="B319" s="174"/>
      <c r="C319" s="174"/>
      <c r="D319" s="175"/>
      <c r="E319" s="164"/>
      <c r="F319" s="298"/>
      <c r="G319" s="299"/>
      <c r="H319" s="176"/>
      <c r="I319" s="176"/>
      <c r="J319" s="177"/>
      <c r="K319" s="238">
        <v>0</v>
      </c>
      <c r="L319" s="103">
        <f t="shared" si="16"/>
        <v>0</v>
      </c>
      <c r="M319" s="178"/>
      <c r="N319" s="179"/>
      <c r="O319" s="180"/>
      <c r="P319" s="185" t="str">
        <f t="shared" si="17"/>
        <v/>
      </c>
      <c r="Q319" s="181"/>
      <c r="R319" s="182"/>
      <c r="S319" s="239"/>
    </row>
    <row r="320" spans="1:19" s="21" customFormat="1" ht="12" customHeight="1" x14ac:dyDescent="0.2">
      <c r="A320" s="63">
        <f t="shared" si="18"/>
        <v>230</v>
      </c>
      <c r="B320" s="174"/>
      <c r="C320" s="174"/>
      <c r="D320" s="175"/>
      <c r="E320" s="164"/>
      <c r="F320" s="298"/>
      <c r="G320" s="299"/>
      <c r="H320" s="176"/>
      <c r="I320" s="176"/>
      <c r="J320" s="177"/>
      <c r="K320" s="238">
        <v>0</v>
      </c>
      <c r="L320" s="103">
        <f t="shared" si="16"/>
        <v>0</v>
      </c>
      <c r="M320" s="178"/>
      <c r="N320" s="179"/>
      <c r="O320" s="180"/>
      <c r="P320" s="185" t="str">
        <f t="shared" si="17"/>
        <v/>
      </c>
      <c r="Q320" s="181"/>
      <c r="R320" s="182"/>
      <c r="S320" s="239"/>
    </row>
    <row r="321" spans="1:19" s="21" customFormat="1" ht="12" customHeight="1" x14ac:dyDescent="0.2">
      <c r="A321" s="63">
        <f t="shared" si="18"/>
        <v>231</v>
      </c>
      <c r="B321" s="174"/>
      <c r="C321" s="174"/>
      <c r="D321" s="175"/>
      <c r="E321" s="164"/>
      <c r="F321" s="298"/>
      <c r="G321" s="299"/>
      <c r="H321" s="176"/>
      <c r="I321" s="176"/>
      <c r="J321" s="177"/>
      <c r="K321" s="238">
        <v>0</v>
      </c>
      <c r="L321" s="103">
        <f t="shared" si="16"/>
        <v>0</v>
      </c>
      <c r="M321" s="178"/>
      <c r="N321" s="179"/>
      <c r="O321" s="180"/>
      <c r="P321" s="185" t="str">
        <f t="shared" si="17"/>
        <v/>
      </c>
      <c r="Q321" s="181"/>
      <c r="R321" s="182"/>
      <c r="S321" s="239"/>
    </row>
    <row r="322" spans="1:19" s="21" customFormat="1" ht="12" customHeight="1" x14ac:dyDescent="0.2">
      <c r="A322" s="63">
        <f t="shared" si="18"/>
        <v>232</v>
      </c>
      <c r="B322" s="174"/>
      <c r="C322" s="174"/>
      <c r="D322" s="175"/>
      <c r="E322" s="164"/>
      <c r="F322" s="298"/>
      <c r="G322" s="299"/>
      <c r="H322" s="176"/>
      <c r="I322" s="176"/>
      <c r="J322" s="177"/>
      <c r="K322" s="238">
        <v>0</v>
      </c>
      <c r="L322" s="103">
        <f t="shared" si="16"/>
        <v>0</v>
      </c>
      <c r="M322" s="178"/>
      <c r="N322" s="179"/>
      <c r="O322" s="180"/>
      <c r="P322" s="185" t="str">
        <f t="shared" si="17"/>
        <v/>
      </c>
      <c r="Q322" s="181"/>
      <c r="R322" s="182"/>
      <c r="S322" s="239"/>
    </row>
    <row r="323" spans="1:19" s="21" customFormat="1" ht="12" customHeight="1" x14ac:dyDescent="0.2">
      <c r="A323" s="63">
        <f t="shared" si="18"/>
        <v>233</v>
      </c>
      <c r="B323" s="174"/>
      <c r="C323" s="174"/>
      <c r="D323" s="175"/>
      <c r="E323" s="164"/>
      <c r="F323" s="298"/>
      <c r="G323" s="299"/>
      <c r="H323" s="176"/>
      <c r="I323" s="176"/>
      <c r="J323" s="177"/>
      <c r="K323" s="238">
        <v>0</v>
      </c>
      <c r="L323" s="103">
        <f t="shared" ref="L323:L340" si="19">IF(OR(ISBLANK(F323),ISERROR($AC$12)),0,IF(J323 = $AE$11,0, IF($C$9=$AD$8,H323-K323, IF(F323&gt;=$AC$12, H323-K323, I323-K323))))</f>
        <v>0</v>
      </c>
      <c r="M323" s="178"/>
      <c r="N323" s="179"/>
      <c r="O323" s="180"/>
      <c r="P323" s="185" t="str">
        <f t="shared" si="17"/>
        <v/>
      </c>
      <c r="Q323" s="181"/>
      <c r="R323" s="182"/>
      <c r="S323" s="239"/>
    </row>
    <row r="324" spans="1:19" s="21" customFormat="1" ht="12" customHeight="1" x14ac:dyDescent="0.2">
      <c r="A324" s="63">
        <f t="shared" si="18"/>
        <v>234</v>
      </c>
      <c r="B324" s="174"/>
      <c r="C324" s="174"/>
      <c r="D324" s="175"/>
      <c r="E324" s="164"/>
      <c r="F324" s="298"/>
      <c r="G324" s="299"/>
      <c r="H324" s="176"/>
      <c r="I324" s="176"/>
      <c r="J324" s="177"/>
      <c r="K324" s="238">
        <v>0</v>
      </c>
      <c r="L324" s="103">
        <f t="shared" si="19"/>
        <v>0</v>
      </c>
      <c r="M324" s="178"/>
      <c r="N324" s="179"/>
      <c r="O324" s="180"/>
      <c r="P324" s="185" t="str">
        <f t="shared" si="17"/>
        <v/>
      </c>
      <c r="Q324" s="181"/>
      <c r="R324" s="182"/>
      <c r="S324" s="239"/>
    </row>
    <row r="325" spans="1:19" s="21" customFormat="1" ht="12" customHeight="1" x14ac:dyDescent="0.2">
      <c r="A325" s="63">
        <f t="shared" si="18"/>
        <v>235</v>
      </c>
      <c r="B325" s="174"/>
      <c r="C325" s="174"/>
      <c r="D325" s="175"/>
      <c r="E325" s="164"/>
      <c r="F325" s="298"/>
      <c r="G325" s="299"/>
      <c r="H325" s="176"/>
      <c r="I325" s="176"/>
      <c r="J325" s="177"/>
      <c r="K325" s="238">
        <v>0</v>
      </c>
      <c r="L325" s="103">
        <f t="shared" si="19"/>
        <v>0</v>
      </c>
      <c r="M325" s="178"/>
      <c r="N325" s="179"/>
      <c r="O325" s="180"/>
      <c r="P325" s="185" t="str">
        <f t="shared" si="17"/>
        <v/>
      </c>
      <c r="Q325" s="181"/>
      <c r="R325" s="182"/>
      <c r="S325" s="239"/>
    </row>
    <row r="326" spans="1:19" s="21" customFormat="1" ht="12" customHeight="1" x14ac:dyDescent="0.2">
      <c r="A326" s="63">
        <f t="shared" si="18"/>
        <v>236</v>
      </c>
      <c r="B326" s="174"/>
      <c r="C326" s="174"/>
      <c r="D326" s="175"/>
      <c r="E326" s="164"/>
      <c r="F326" s="298"/>
      <c r="G326" s="299"/>
      <c r="H326" s="176"/>
      <c r="I326" s="176"/>
      <c r="J326" s="177"/>
      <c r="K326" s="238">
        <v>0</v>
      </c>
      <c r="L326" s="103">
        <f t="shared" si="19"/>
        <v>0</v>
      </c>
      <c r="M326" s="178"/>
      <c r="N326" s="179"/>
      <c r="O326" s="180"/>
      <c r="P326" s="185" t="str">
        <f t="shared" si="17"/>
        <v/>
      </c>
      <c r="Q326" s="181"/>
      <c r="R326" s="182"/>
      <c r="S326" s="239"/>
    </row>
    <row r="327" spans="1:19" s="21" customFormat="1" ht="12" customHeight="1" x14ac:dyDescent="0.2">
      <c r="A327" s="63">
        <f t="shared" si="18"/>
        <v>237</v>
      </c>
      <c r="B327" s="174"/>
      <c r="C327" s="174"/>
      <c r="D327" s="175"/>
      <c r="E327" s="164"/>
      <c r="F327" s="298"/>
      <c r="G327" s="299"/>
      <c r="H327" s="176"/>
      <c r="I327" s="176"/>
      <c r="J327" s="177"/>
      <c r="K327" s="238">
        <v>0</v>
      </c>
      <c r="L327" s="103">
        <f t="shared" si="19"/>
        <v>0</v>
      </c>
      <c r="M327" s="178"/>
      <c r="N327" s="179"/>
      <c r="O327" s="180"/>
      <c r="P327" s="185" t="str">
        <f t="shared" si="17"/>
        <v/>
      </c>
      <c r="Q327" s="181"/>
      <c r="R327" s="182"/>
      <c r="S327" s="239"/>
    </row>
    <row r="328" spans="1:19" s="21" customFormat="1" ht="12" customHeight="1" x14ac:dyDescent="0.2">
      <c r="A328" s="63">
        <f t="shared" si="18"/>
        <v>238</v>
      </c>
      <c r="B328" s="174"/>
      <c r="C328" s="174"/>
      <c r="D328" s="175"/>
      <c r="E328" s="164"/>
      <c r="F328" s="298"/>
      <c r="G328" s="299"/>
      <c r="H328" s="176"/>
      <c r="I328" s="176"/>
      <c r="J328" s="177"/>
      <c r="K328" s="238">
        <v>0</v>
      </c>
      <c r="L328" s="103">
        <f t="shared" si="19"/>
        <v>0</v>
      </c>
      <c r="M328" s="178"/>
      <c r="N328" s="179"/>
      <c r="O328" s="180"/>
      <c r="P328" s="185" t="str">
        <f t="shared" si="17"/>
        <v/>
      </c>
      <c r="Q328" s="181"/>
      <c r="R328" s="182"/>
      <c r="S328" s="239"/>
    </row>
    <row r="329" spans="1:19" s="21" customFormat="1" ht="12" customHeight="1" x14ac:dyDescent="0.2">
      <c r="A329" s="63">
        <f t="shared" si="18"/>
        <v>239</v>
      </c>
      <c r="B329" s="174"/>
      <c r="C329" s="174"/>
      <c r="D329" s="175"/>
      <c r="E329" s="164"/>
      <c r="F329" s="298"/>
      <c r="G329" s="299"/>
      <c r="H329" s="176"/>
      <c r="I329" s="176"/>
      <c r="J329" s="177"/>
      <c r="K329" s="238">
        <v>0</v>
      </c>
      <c r="L329" s="103">
        <f t="shared" si="19"/>
        <v>0</v>
      </c>
      <c r="M329" s="178"/>
      <c r="N329" s="179"/>
      <c r="O329" s="180"/>
      <c r="P329" s="185" t="str">
        <f t="shared" si="17"/>
        <v/>
      </c>
      <c r="Q329" s="181"/>
      <c r="R329" s="182"/>
      <c r="S329" s="239"/>
    </row>
    <row r="330" spans="1:19" s="21" customFormat="1" ht="12" customHeight="1" x14ac:dyDescent="0.2">
      <c r="A330" s="63">
        <f t="shared" si="18"/>
        <v>240</v>
      </c>
      <c r="B330" s="174"/>
      <c r="C330" s="174"/>
      <c r="D330" s="175"/>
      <c r="E330" s="164"/>
      <c r="F330" s="298"/>
      <c r="G330" s="299"/>
      <c r="H330" s="176"/>
      <c r="I330" s="176"/>
      <c r="J330" s="177"/>
      <c r="K330" s="238">
        <v>0</v>
      </c>
      <c r="L330" s="103">
        <f t="shared" si="19"/>
        <v>0</v>
      </c>
      <c r="M330" s="178"/>
      <c r="N330" s="179"/>
      <c r="O330" s="180"/>
      <c r="P330" s="185" t="str">
        <f t="shared" si="17"/>
        <v/>
      </c>
      <c r="Q330" s="181"/>
      <c r="R330" s="182"/>
      <c r="S330" s="239"/>
    </row>
    <row r="331" spans="1:19" s="21" customFormat="1" ht="12" customHeight="1" x14ac:dyDescent="0.2">
      <c r="A331" s="63">
        <f t="shared" si="18"/>
        <v>241</v>
      </c>
      <c r="B331" s="174"/>
      <c r="C331" s="174"/>
      <c r="D331" s="175"/>
      <c r="E331" s="164"/>
      <c r="F331" s="298"/>
      <c r="G331" s="299"/>
      <c r="H331" s="176"/>
      <c r="I331" s="176"/>
      <c r="J331" s="177"/>
      <c r="K331" s="238">
        <v>0</v>
      </c>
      <c r="L331" s="103">
        <f t="shared" si="19"/>
        <v>0</v>
      </c>
      <c r="M331" s="178"/>
      <c r="N331" s="179"/>
      <c r="O331" s="180"/>
      <c r="P331" s="185" t="str">
        <f t="shared" si="17"/>
        <v/>
      </c>
      <c r="Q331" s="181"/>
      <c r="R331" s="182"/>
      <c r="S331" s="239"/>
    </row>
    <row r="332" spans="1:19" s="21" customFormat="1" ht="12" customHeight="1" x14ac:dyDescent="0.2">
      <c r="A332" s="63">
        <f t="shared" si="18"/>
        <v>242</v>
      </c>
      <c r="B332" s="174"/>
      <c r="C332" s="174"/>
      <c r="D332" s="175"/>
      <c r="E332" s="164"/>
      <c r="F332" s="298"/>
      <c r="G332" s="299"/>
      <c r="H332" s="176"/>
      <c r="I332" s="176"/>
      <c r="J332" s="177"/>
      <c r="K332" s="238">
        <v>0</v>
      </c>
      <c r="L332" s="103">
        <f t="shared" si="19"/>
        <v>0</v>
      </c>
      <c r="M332" s="178"/>
      <c r="N332" s="179"/>
      <c r="O332" s="180"/>
      <c r="P332" s="185" t="str">
        <f t="shared" si="17"/>
        <v/>
      </c>
      <c r="Q332" s="181"/>
      <c r="R332" s="182"/>
      <c r="S332" s="239"/>
    </row>
    <row r="333" spans="1:19" s="21" customFormat="1" ht="12" customHeight="1" x14ac:dyDescent="0.2">
      <c r="A333" s="63">
        <f t="shared" si="18"/>
        <v>243</v>
      </c>
      <c r="B333" s="174"/>
      <c r="C333" s="174"/>
      <c r="D333" s="175"/>
      <c r="E333" s="164"/>
      <c r="F333" s="298"/>
      <c r="G333" s="299"/>
      <c r="H333" s="176"/>
      <c r="I333" s="176"/>
      <c r="J333" s="177"/>
      <c r="K333" s="238">
        <v>0</v>
      </c>
      <c r="L333" s="103">
        <f t="shared" si="19"/>
        <v>0</v>
      </c>
      <c r="M333" s="178"/>
      <c r="N333" s="179"/>
      <c r="O333" s="180"/>
      <c r="P333" s="185" t="str">
        <f t="shared" si="17"/>
        <v/>
      </c>
      <c r="Q333" s="181"/>
      <c r="R333" s="182"/>
      <c r="S333" s="239"/>
    </row>
    <row r="334" spans="1:19" s="21" customFormat="1" ht="12" customHeight="1" x14ac:dyDescent="0.2">
      <c r="A334" s="63">
        <f t="shared" si="18"/>
        <v>244</v>
      </c>
      <c r="B334" s="174"/>
      <c r="C334" s="174"/>
      <c r="D334" s="175"/>
      <c r="E334" s="164"/>
      <c r="F334" s="298"/>
      <c r="G334" s="299"/>
      <c r="H334" s="176"/>
      <c r="I334" s="176"/>
      <c r="J334" s="177"/>
      <c r="K334" s="238">
        <v>0</v>
      </c>
      <c r="L334" s="103">
        <f t="shared" si="19"/>
        <v>0</v>
      </c>
      <c r="M334" s="178"/>
      <c r="N334" s="179"/>
      <c r="O334" s="180"/>
      <c r="P334" s="185" t="str">
        <f t="shared" si="17"/>
        <v/>
      </c>
      <c r="Q334" s="181"/>
      <c r="R334" s="182"/>
      <c r="S334" s="239"/>
    </row>
    <row r="335" spans="1:19" s="21" customFormat="1" ht="12" customHeight="1" x14ac:dyDescent="0.2">
      <c r="A335" s="63">
        <f t="shared" si="18"/>
        <v>245</v>
      </c>
      <c r="B335" s="174"/>
      <c r="C335" s="174"/>
      <c r="D335" s="175"/>
      <c r="E335" s="164"/>
      <c r="F335" s="298"/>
      <c r="G335" s="299"/>
      <c r="H335" s="176"/>
      <c r="I335" s="176"/>
      <c r="J335" s="177"/>
      <c r="K335" s="238">
        <v>0</v>
      </c>
      <c r="L335" s="103">
        <f t="shared" si="19"/>
        <v>0</v>
      </c>
      <c r="M335" s="178"/>
      <c r="N335" s="179"/>
      <c r="O335" s="180"/>
      <c r="P335" s="185" t="str">
        <f t="shared" si="17"/>
        <v/>
      </c>
      <c r="Q335" s="181"/>
      <c r="R335" s="182"/>
      <c r="S335" s="239"/>
    </row>
    <row r="336" spans="1:19" s="21" customFormat="1" ht="12" customHeight="1" x14ac:dyDescent="0.2">
      <c r="A336" s="63">
        <f t="shared" si="18"/>
        <v>246</v>
      </c>
      <c r="B336" s="174"/>
      <c r="C336" s="174"/>
      <c r="D336" s="175"/>
      <c r="E336" s="164"/>
      <c r="F336" s="298"/>
      <c r="G336" s="299"/>
      <c r="H336" s="176"/>
      <c r="I336" s="176"/>
      <c r="J336" s="177"/>
      <c r="K336" s="238">
        <v>0</v>
      </c>
      <c r="L336" s="103">
        <f t="shared" si="19"/>
        <v>0</v>
      </c>
      <c r="M336" s="178"/>
      <c r="N336" s="179"/>
      <c r="O336" s="180"/>
      <c r="P336" s="185" t="str">
        <f t="shared" si="17"/>
        <v/>
      </c>
      <c r="Q336" s="181"/>
      <c r="R336" s="182"/>
      <c r="S336" s="239"/>
    </row>
    <row r="337" spans="1:51" s="21" customFormat="1" ht="12" customHeight="1" x14ac:dyDescent="0.2">
      <c r="A337" s="63">
        <f t="shared" si="18"/>
        <v>247</v>
      </c>
      <c r="B337" s="174"/>
      <c r="C337" s="174"/>
      <c r="D337" s="175"/>
      <c r="E337" s="164"/>
      <c r="F337" s="298"/>
      <c r="G337" s="299"/>
      <c r="H337" s="176"/>
      <c r="I337" s="176"/>
      <c r="J337" s="177"/>
      <c r="K337" s="238">
        <v>0</v>
      </c>
      <c r="L337" s="103">
        <f t="shared" si="19"/>
        <v>0</v>
      </c>
      <c r="M337" s="178"/>
      <c r="N337" s="179"/>
      <c r="O337" s="180"/>
      <c r="P337" s="185" t="str">
        <f t="shared" si="17"/>
        <v/>
      </c>
      <c r="Q337" s="181"/>
      <c r="R337" s="182"/>
      <c r="S337" s="239"/>
    </row>
    <row r="338" spans="1:51" s="21" customFormat="1" ht="12" customHeight="1" x14ac:dyDescent="0.2">
      <c r="A338" s="63">
        <f t="shared" si="18"/>
        <v>248</v>
      </c>
      <c r="B338" s="174"/>
      <c r="C338" s="174"/>
      <c r="D338" s="175"/>
      <c r="E338" s="164"/>
      <c r="F338" s="298"/>
      <c r="G338" s="299"/>
      <c r="H338" s="176"/>
      <c r="I338" s="176"/>
      <c r="J338" s="177"/>
      <c r="K338" s="238">
        <v>0</v>
      </c>
      <c r="L338" s="103">
        <f t="shared" si="19"/>
        <v>0</v>
      </c>
      <c r="M338" s="178"/>
      <c r="N338" s="179"/>
      <c r="O338" s="180"/>
      <c r="P338" s="185" t="str">
        <f t="shared" si="17"/>
        <v/>
      </c>
      <c r="Q338" s="181"/>
      <c r="R338" s="182"/>
      <c r="S338" s="239"/>
    </row>
    <row r="339" spans="1:51" s="21" customFormat="1" ht="12" customHeight="1" x14ac:dyDescent="0.2">
      <c r="A339" s="63">
        <f t="shared" si="18"/>
        <v>249</v>
      </c>
      <c r="B339" s="174"/>
      <c r="C339" s="174"/>
      <c r="D339" s="175"/>
      <c r="E339" s="164"/>
      <c r="F339" s="298"/>
      <c r="G339" s="299"/>
      <c r="H339" s="176"/>
      <c r="I339" s="176"/>
      <c r="J339" s="177"/>
      <c r="K339" s="238">
        <v>0</v>
      </c>
      <c r="L339" s="103">
        <f t="shared" si="19"/>
        <v>0</v>
      </c>
      <c r="M339" s="178"/>
      <c r="N339" s="179"/>
      <c r="O339" s="180"/>
      <c r="P339" s="185" t="str">
        <f t="shared" si="17"/>
        <v/>
      </c>
      <c r="Q339" s="181"/>
      <c r="R339" s="182"/>
      <c r="S339" s="239"/>
    </row>
    <row r="340" spans="1:51" s="21" customFormat="1" ht="12" customHeight="1" x14ac:dyDescent="0.2">
      <c r="A340" s="63">
        <f t="shared" si="18"/>
        <v>250</v>
      </c>
      <c r="B340" s="174"/>
      <c r="C340" s="174"/>
      <c r="D340" s="175"/>
      <c r="E340" s="164"/>
      <c r="F340" s="298"/>
      <c r="G340" s="299"/>
      <c r="H340" s="176"/>
      <c r="I340" s="176"/>
      <c r="J340" s="177"/>
      <c r="K340" s="238">
        <v>0</v>
      </c>
      <c r="L340" s="103">
        <f t="shared" si="19"/>
        <v>0</v>
      </c>
      <c r="M340" s="178"/>
      <c r="N340" s="179"/>
      <c r="O340" s="180"/>
      <c r="P340" s="185" t="str">
        <f t="shared" si="17"/>
        <v/>
      </c>
      <c r="Q340" s="181"/>
      <c r="R340" s="182"/>
      <c r="S340" s="239"/>
    </row>
    <row r="341" spans="1:51" ht="9.9499999999999993" customHeight="1" x14ac:dyDescent="0.2">
      <c r="AN341" s="5"/>
      <c r="AO341" s="5"/>
      <c r="AP341" s="5"/>
      <c r="AQ341" s="5"/>
      <c r="AR341" s="5"/>
      <c r="AS341" s="5"/>
      <c r="AT341" s="5"/>
      <c r="AU341" s="5"/>
      <c r="AV341" s="5"/>
      <c r="AW341" s="5"/>
      <c r="AX341" s="5"/>
      <c r="AY341" s="5"/>
    </row>
    <row r="342" spans="1:51" x14ac:dyDescent="0.2">
      <c r="AN342" s="5"/>
      <c r="AO342" s="5"/>
      <c r="AP342" s="5"/>
      <c r="AQ342" s="5"/>
      <c r="AR342" s="5"/>
      <c r="AS342" s="5"/>
      <c r="AT342" s="5"/>
      <c r="AU342" s="5"/>
      <c r="AV342" s="5"/>
      <c r="AW342" s="5"/>
      <c r="AX342" s="5"/>
      <c r="AY342" s="5"/>
    </row>
    <row r="343" spans="1:51" x14ac:dyDescent="0.2">
      <c r="AN343" s="5"/>
      <c r="AO343" s="5"/>
      <c r="AP343" s="5"/>
      <c r="AQ343" s="5"/>
      <c r="AR343" s="5"/>
      <c r="AS343" s="5"/>
      <c r="AT343" s="5"/>
      <c r="AU343" s="5"/>
      <c r="AV343" s="5"/>
      <c r="AW343" s="5"/>
      <c r="AX343" s="5"/>
      <c r="AY343" s="5"/>
    </row>
    <row r="344" spans="1:51" x14ac:dyDescent="0.2">
      <c r="AN344" s="5"/>
      <c r="AO344" s="5"/>
      <c r="AP344" s="5"/>
      <c r="AQ344" s="5"/>
      <c r="AR344" s="5"/>
      <c r="AS344" s="5"/>
      <c r="AT344" s="5"/>
      <c r="AU344" s="5"/>
      <c r="AV344" s="5"/>
      <c r="AW344" s="5"/>
      <c r="AX344" s="5"/>
      <c r="AY344" s="5"/>
    </row>
    <row r="345" spans="1:51" x14ac:dyDescent="0.2">
      <c r="AN345" s="5"/>
      <c r="AO345" s="5"/>
      <c r="AP345" s="5"/>
      <c r="AQ345" s="5"/>
      <c r="AR345" s="5"/>
      <c r="AS345" s="5"/>
      <c r="AT345" s="5"/>
      <c r="AU345" s="5"/>
      <c r="AV345" s="5"/>
      <c r="AW345" s="5"/>
      <c r="AX345" s="5"/>
      <c r="AY345" s="5"/>
    </row>
    <row r="346" spans="1:51" x14ac:dyDescent="0.2">
      <c r="AN346" s="5"/>
      <c r="AO346" s="5"/>
      <c r="AP346" s="5"/>
      <c r="AQ346" s="5"/>
      <c r="AR346" s="5"/>
      <c r="AS346" s="5"/>
      <c r="AT346" s="5"/>
      <c r="AU346" s="5"/>
      <c r="AV346" s="5"/>
      <c r="AW346" s="5"/>
      <c r="AX346" s="5"/>
      <c r="AY346" s="5"/>
    </row>
    <row r="347" spans="1:51" x14ac:dyDescent="0.2">
      <c r="AN347" s="5"/>
      <c r="AO347" s="5"/>
      <c r="AP347" s="5"/>
      <c r="AQ347" s="5"/>
      <c r="AR347" s="5"/>
      <c r="AS347" s="5"/>
      <c r="AT347" s="5"/>
      <c r="AU347" s="5"/>
      <c r="AV347" s="5"/>
      <c r="AW347" s="5"/>
      <c r="AX347" s="5"/>
      <c r="AY347" s="5"/>
    </row>
    <row r="348" spans="1:51" x14ac:dyDescent="0.2">
      <c r="AN348" s="5"/>
      <c r="AO348" s="5"/>
      <c r="AP348" s="5"/>
      <c r="AQ348" s="5"/>
      <c r="AR348" s="5"/>
      <c r="AS348" s="5"/>
      <c r="AT348" s="5"/>
      <c r="AU348" s="5"/>
      <c r="AV348" s="5"/>
      <c r="AW348" s="5"/>
      <c r="AX348" s="5"/>
      <c r="AY348" s="5"/>
    </row>
    <row r="349" spans="1:51" x14ac:dyDescent="0.2">
      <c r="AN349" s="5"/>
      <c r="AO349" s="5"/>
      <c r="AP349" s="5"/>
      <c r="AQ349" s="5"/>
      <c r="AR349" s="5"/>
      <c r="AS349" s="5"/>
      <c r="AT349" s="5"/>
      <c r="AU349" s="5"/>
      <c r="AV349" s="5"/>
      <c r="AW349" s="5"/>
      <c r="AX349" s="5"/>
      <c r="AY349" s="5"/>
    </row>
    <row r="350" spans="1:51" x14ac:dyDescent="0.2">
      <c r="AN350" s="5"/>
      <c r="AO350" s="5"/>
      <c r="AP350" s="5"/>
      <c r="AQ350" s="5"/>
      <c r="AR350" s="5"/>
      <c r="AS350" s="5"/>
      <c r="AT350" s="5"/>
      <c r="AU350" s="5"/>
      <c r="AV350" s="5"/>
      <c r="AW350" s="5"/>
      <c r="AX350" s="5"/>
      <c r="AY350" s="5"/>
    </row>
    <row r="351" spans="1:51" x14ac:dyDescent="0.2">
      <c r="AN351" s="5"/>
      <c r="AO351" s="5"/>
      <c r="AP351" s="5"/>
      <c r="AQ351" s="5"/>
      <c r="AR351" s="5"/>
      <c r="AS351" s="5"/>
      <c r="AT351" s="5"/>
      <c r="AU351" s="5"/>
      <c r="AV351" s="5"/>
      <c r="AW351" s="5"/>
      <c r="AX351" s="5"/>
      <c r="AY351" s="5"/>
    </row>
    <row r="352" spans="1:51" x14ac:dyDescent="0.2">
      <c r="AN352" s="5"/>
      <c r="AO352" s="5"/>
      <c r="AP352" s="5"/>
      <c r="AQ352" s="5"/>
      <c r="AR352" s="5"/>
      <c r="AS352" s="5"/>
      <c r="AT352" s="5"/>
      <c r="AU352" s="5"/>
      <c r="AV352" s="5"/>
      <c r="AW352" s="5"/>
      <c r="AX352" s="5"/>
      <c r="AY352" s="5"/>
    </row>
    <row r="353" spans="40:51" x14ac:dyDescent="0.2">
      <c r="AN353" s="5"/>
      <c r="AO353" s="5"/>
      <c r="AP353" s="5"/>
      <c r="AQ353" s="5"/>
      <c r="AR353" s="5"/>
      <c r="AS353" s="5"/>
      <c r="AT353" s="5"/>
      <c r="AU353" s="5"/>
      <c r="AV353" s="5"/>
      <c r="AW353" s="5"/>
      <c r="AX353" s="5"/>
      <c r="AY353" s="5"/>
    </row>
    <row r="354" spans="40:51" x14ac:dyDescent="0.2">
      <c r="AN354" s="5"/>
      <c r="AO354" s="5"/>
      <c r="AP354" s="5"/>
      <c r="AQ354" s="5"/>
      <c r="AR354" s="5"/>
      <c r="AS354" s="5"/>
      <c r="AT354" s="5"/>
      <c r="AU354" s="5"/>
      <c r="AV354" s="5"/>
      <c r="AW354" s="5"/>
      <c r="AX354" s="5"/>
      <c r="AY354" s="5"/>
    </row>
    <row r="355" spans="40:51" x14ac:dyDescent="0.2">
      <c r="AN355" s="5"/>
      <c r="AO355" s="5"/>
      <c r="AP355" s="5"/>
      <c r="AQ355" s="5"/>
      <c r="AR355" s="5"/>
      <c r="AS355" s="5"/>
      <c r="AT355" s="5"/>
      <c r="AU355" s="5"/>
      <c r="AV355" s="5"/>
      <c r="AW355" s="5"/>
      <c r="AX355" s="5"/>
      <c r="AY355" s="5"/>
    </row>
    <row r="356" spans="40:51" x14ac:dyDescent="0.2">
      <c r="AN356" s="5"/>
      <c r="AO356" s="5"/>
      <c r="AP356" s="5"/>
      <c r="AQ356" s="5"/>
      <c r="AR356" s="5"/>
      <c r="AS356" s="5"/>
      <c r="AT356" s="5"/>
      <c r="AU356" s="5"/>
      <c r="AV356" s="5"/>
      <c r="AW356" s="5"/>
      <c r="AX356" s="5"/>
      <c r="AY356" s="5"/>
    </row>
    <row r="357" spans="40:51" x14ac:dyDescent="0.2">
      <c r="AN357" s="5"/>
      <c r="AO357" s="5"/>
      <c r="AP357" s="5"/>
      <c r="AQ357" s="5"/>
      <c r="AR357" s="5"/>
      <c r="AS357" s="5"/>
      <c r="AT357" s="5"/>
      <c r="AU357" s="5"/>
      <c r="AV357" s="5"/>
      <c r="AW357" s="5"/>
      <c r="AX357" s="5"/>
      <c r="AY357" s="5"/>
    </row>
    <row r="358" spans="40:51" x14ac:dyDescent="0.2">
      <c r="AN358" s="5"/>
      <c r="AO358" s="5"/>
      <c r="AP358" s="5"/>
      <c r="AQ358" s="5"/>
      <c r="AR358" s="5"/>
      <c r="AS358" s="5"/>
      <c r="AT358" s="5"/>
      <c r="AU358" s="5"/>
      <c r="AV358" s="5"/>
      <c r="AW358" s="5"/>
      <c r="AX358" s="5"/>
      <c r="AY358" s="5"/>
    </row>
    <row r="359" spans="40:51" x14ac:dyDescent="0.2">
      <c r="AN359" s="5"/>
      <c r="AO359" s="5"/>
      <c r="AP359" s="5"/>
      <c r="AQ359" s="5"/>
      <c r="AR359" s="5"/>
      <c r="AS359" s="5"/>
      <c r="AT359" s="5"/>
      <c r="AU359" s="5"/>
      <c r="AV359" s="5"/>
      <c r="AW359" s="5"/>
      <c r="AX359" s="5"/>
      <c r="AY359" s="5"/>
    </row>
    <row r="360" spans="40:51" x14ac:dyDescent="0.2">
      <c r="AN360" s="5"/>
      <c r="AO360" s="5"/>
      <c r="AP360" s="5"/>
      <c r="AQ360" s="5"/>
      <c r="AR360" s="5"/>
      <c r="AS360" s="5"/>
      <c r="AT360" s="5"/>
      <c r="AU360" s="5"/>
      <c r="AV360" s="5"/>
      <c r="AW360" s="5"/>
      <c r="AX360" s="5"/>
      <c r="AY360" s="5"/>
    </row>
    <row r="361" spans="40:51" x14ac:dyDescent="0.2">
      <c r="AN361" s="5"/>
      <c r="AO361" s="5"/>
      <c r="AP361" s="5"/>
      <c r="AQ361" s="5"/>
      <c r="AR361" s="5"/>
      <c r="AS361" s="5"/>
      <c r="AT361" s="5"/>
      <c r="AU361" s="5"/>
      <c r="AV361" s="5"/>
      <c r="AW361" s="5"/>
      <c r="AX361" s="5"/>
      <c r="AY361" s="5"/>
    </row>
    <row r="362" spans="40:51" x14ac:dyDescent="0.2">
      <c r="AN362" s="5"/>
      <c r="AO362" s="5"/>
      <c r="AP362" s="5"/>
      <c r="AQ362" s="5"/>
      <c r="AR362" s="5"/>
      <c r="AS362" s="5"/>
      <c r="AT362" s="5"/>
      <c r="AU362" s="5"/>
      <c r="AV362" s="5"/>
      <c r="AW362" s="5"/>
      <c r="AX362" s="5"/>
      <c r="AY362" s="5"/>
    </row>
    <row r="363" spans="40:51" x14ac:dyDescent="0.2">
      <c r="AN363" s="5"/>
      <c r="AO363" s="5"/>
      <c r="AP363" s="5"/>
      <c r="AQ363" s="5"/>
      <c r="AR363" s="5"/>
      <c r="AS363" s="5"/>
      <c r="AT363" s="5"/>
      <c r="AU363" s="5"/>
      <c r="AV363" s="5"/>
      <c r="AW363" s="5"/>
      <c r="AX363" s="5"/>
      <c r="AY363" s="5"/>
    </row>
    <row r="364" spans="40:51" x14ac:dyDescent="0.2">
      <c r="AN364" s="5"/>
      <c r="AO364" s="5"/>
      <c r="AP364" s="5"/>
      <c r="AQ364" s="5"/>
      <c r="AR364" s="5"/>
      <c r="AS364" s="5"/>
      <c r="AT364" s="5"/>
      <c r="AU364" s="5"/>
      <c r="AV364" s="5"/>
      <c r="AW364" s="5"/>
      <c r="AX364" s="5"/>
      <c r="AY364" s="5"/>
    </row>
    <row r="365" spans="40:51" x14ac:dyDescent="0.2">
      <c r="AN365" s="5"/>
      <c r="AO365" s="5"/>
      <c r="AP365" s="5"/>
      <c r="AQ365" s="5"/>
      <c r="AR365" s="5"/>
      <c r="AS365" s="5"/>
      <c r="AT365" s="5"/>
      <c r="AU365" s="5"/>
      <c r="AV365" s="5"/>
      <c r="AW365" s="5"/>
      <c r="AX365" s="5"/>
      <c r="AY365" s="5"/>
    </row>
    <row r="366" spans="40:51" x14ac:dyDescent="0.2">
      <c r="AN366" s="5"/>
      <c r="AO366" s="5"/>
      <c r="AP366" s="5"/>
      <c r="AQ366" s="5"/>
      <c r="AR366" s="5"/>
      <c r="AS366" s="5"/>
      <c r="AT366" s="5"/>
      <c r="AU366" s="5"/>
      <c r="AV366" s="5"/>
      <c r="AW366" s="5"/>
      <c r="AX366" s="5"/>
      <c r="AY366" s="5"/>
    </row>
    <row r="367" spans="40:51" x14ac:dyDescent="0.2">
      <c r="AN367" s="5"/>
      <c r="AO367" s="5"/>
      <c r="AP367" s="5"/>
      <c r="AQ367" s="5"/>
      <c r="AR367" s="5"/>
      <c r="AS367" s="5"/>
      <c r="AT367" s="5"/>
      <c r="AU367" s="5"/>
      <c r="AV367" s="5"/>
      <c r="AW367" s="5"/>
      <c r="AX367" s="5"/>
      <c r="AY367" s="5"/>
    </row>
    <row r="368" spans="40:51" x14ac:dyDescent="0.2">
      <c r="AN368" s="5"/>
      <c r="AO368" s="5"/>
      <c r="AP368" s="5"/>
      <c r="AQ368" s="5"/>
      <c r="AR368" s="5"/>
      <c r="AS368" s="5"/>
      <c r="AT368" s="5"/>
      <c r="AU368" s="5"/>
      <c r="AV368" s="5"/>
      <c r="AW368" s="5"/>
      <c r="AX368" s="5"/>
      <c r="AY368" s="5"/>
    </row>
    <row r="369" spans="40:51" x14ac:dyDescent="0.2">
      <c r="AN369" s="5"/>
      <c r="AO369" s="5"/>
      <c r="AP369" s="5"/>
      <c r="AQ369" s="5"/>
      <c r="AR369" s="5"/>
      <c r="AS369" s="5"/>
      <c r="AT369" s="5"/>
      <c r="AU369" s="5"/>
      <c r="AV369" s="5"/>
      <c r="AW369" s="5"/>
      <c r="AX369" s="5"/>
      <c r="AY369" s="5"/>
    </row>
    <row r="370" spans="40:51" x14ac:dyDescent="0.2">
      <c r="AN370" s="5"/>
      <c r="AO370" s="5"/>
      <c r="AP370" s="5"/>
      <c r="AQ370" s="5"/>
      <c r="AR370" s="5"/>
      <c r="AS370" s="5"/>
      <c r="AT370" s="5"/>
      <c r="AU370" s="5"/>
      <c r="AV370" s="5"/>
      <c r="AW370" s="5"/>
      <c r="AX370" s="5"/>
      <c r="AY370" s="5"/>
    </row>
    <row r="371" spans="40:51" x14ac:dyDescent="0.2">
      <c r="AN371" s="5"/>
      <c r="AO371" s="5"/>
      <c r="AP371" s="5"/>
      <c r="AQ371" s="5"/>
      <c r="AR371" s="5"/>
      <c r="AS371" s="5"/>
      <c r="AT371" s="5"/>
      <c r="AU371" s="5"/>
      <c r="AV371" s="5"/>
      <c r="AW371" s="5"/>
      <c r="AX371" s="5"/>
      <c r="AY371" s="5"/>
    </row>
    <row r="372" spans="40:51" x14ac:dyDescent="0.2">
      <c r="AN372" s="5"/>
      <c r="AO372" s="5"/>
      <c r="AP372" s="5"/>
      <c r="AQ372" s="5"/>
      <c r="AR372" s="5"/>
      <c r="AS372" s="5"/>
      <c r="AT372" s="5"/>
      <c r="AU372" s="5"/>
      <c r="AV372" s="5"/>
      <c r="AW372" s="5"/>
      <c r="AX372" s="5"/>
      <c r="AY372" s="5"/>
    </row>
    <row r="373" spans="40:51" x14ac:dyDescent="0.2">
      <c r="AN373" s="5"/>
      <c r="AO373" s="5"/>
      <c r="AP373" s="5"/>
      <c r="AQ373" s="5"/>
      <c r="AR373" s="5"/>
      <c r="AS373" s="5"/>
      <c r="AT373" s="5"/>
      <c r="AU373" s="5"/>
      <c r="AV373" s="5"/>
      <c r="AW373" s="5"/>
      <c r="AX373" s="5"/>
      <c r="AY373" s="5"/>
    </row>
    <row r="374" spans="40:51" x14ac:dyDescent="0.2">
      <c r="AN374" s="5"/>
      <c r="AO374" s="5"/>
      <c r="AP374" s="5"/>
      <c r="AQ374" s="5"/>
      <c r="AR374" s="5"/>
      <c r="AS374" s="5"/>
      <c r="AT374" s="5"/>
      <c r="AU374" s="5"/>
      <c r="AV374" s="5"/>
      <c r="AW374" s="5"/>
      <c r="AX374" s="5"/>
      <c r="AY374" s="5"/>
    </row>
    <row r="375" spans="40:51" x14ac:dyDescent="0.2">
      <c r="AN375" s="5"/>
      <c r="AO375" s="5"/>
      <c r="AP375" s="5"/>
      <c r="AQ375" s="5"/>
      <c r="AR375" s="5"/>
      <c r="AS375" s="5"/>
      <c r="AT375" s="5"/>
      <c r="AU375" s="5"/>
      <c r="AV375" s="5"/>
      <c r="AW375" s="5"/>
      <c r="AX375" s="5"/>
      <c r="AY375" s="5"/>
    </row>
    <row r="376" spans="40:51" x14ac:dyDescent="0.2">
      <c r="AN376" s="5"/>
      <c r="AO376" s="5"/>
      <c r="AP376" s="5"/>
      <c r="AQ376" s="5"/>
      <c r="AR376" s="5"/>
      <c r="AS376" s="5"/>
      <c r="AT376" s="5"/>
      <c r="AU376" s="5"/>
      <c r="AV376" s="5"/>
      <c r="AW376" s="5"/>
      <c r="AX376" s="5"/>
      <c r="AY376" s="5"/>
    </row>
    <row r="377" spans="40:51" x14ac:dyDescent="0.2">
      <c r="AN377" s="5"/>
      <c r="AO377" s="5"/>
      <c r="AP377" s="5"/>
      <c r="AQ377" s="5"/>
      <c r="AR377" s="5"/>
      <c r="AS377" s="5"/>
      <c r="AT377" s="5"/>
      <c r="AU377" s="5"/>
      <c r="AV377" s="5"/>
      <c r="AW377" s="5"/>
      <c r="AX377" s="5"/>
      <c r="AY377" s="5"/>
    </row>
    <row r="378" spans="40:51" x14ac:dyDescent="0.2">
      <c r="AN378" s="5"/>
      <c r="AO378" s="5"/>
      <c r="AP378" s="5"/>
      <c r="AQ378" s="5"/>
      <c r="AR378" s="5"/>
      <c r="AS378" s="5"/>
      <c r="AT378" s="5"/>
      <c r="AU378" s="5"/>
      <c r="AV378" s="5"/>
      <c r="AW378" s="5"/>
      <c r="AX378" s="5"/>
      <c r="AY378" s="5"/>
    </row>
    <row r="379" spans="40:51" x14ac:dyDescent="0.2">
      <c r="AN379" s="5"/>
      <c r="AO379" s="5"/>
      <c r="AP379" s="5"/>
      <c r="AQ379" s="5"/>
      <c r="AR379" s="5"/>
      <c r="AS379" s="5"/>
      <c r="AT379" s="5"/>
      <c r="AU379" s="5"/>
      <c r="AV379" s="5"/>
      <c r="AW379" s="5"/>
      <c r="AX379" s="5"/>
      <c r="AY379" s="5"/>
    </row>
    <row r="380" spans="40:51" x14ac:dyDescent="0.2">
      <c r="AN380" s="5"/>
      <c r="AO380" s="5"/>
      <c r="AP380" s="5"/>
      <c r="AQ380" s="5"/>
      <c r="AR380" s="5"/>
      <c r="AS380" s="5"/>
      <c r="AT380" s="5"/>
      <c r="AU380" s="5"/>
      <c r="AV380" s="5"/>
      <c r="AW380" s="5"/>
      <c r="AX380" s="5"/>
      <c r="AY380" s="5"/>
    </row>
    <row r="381" spans="40:51" x14ac:dyDescent="0.2">
      <c r="AN381" s="5"/>
      <c r="AO381" s="5"/>
      <c r="AP381" s="5"/>
      <c r="AQ381" s="5"/>
      <c r="AR381" s="5"/>
      <c r="AS381" s="5"/>
      <c r="AT381" s="5"/>
      <c r="AU381" s="5"/>
      <c r="AV381" s="5"/>
      <c r="AW381" s="5"/>
      <c r="AX381" s="5"/>
      <c r="AY381" s="5"/>
    </row>
    <row r="382" spans="40:51" x14ac:dyDescent="0.2">
      <c r="AN382" s="5"/>
      <c r="AO382" s="5"/>
      <c r="AP382" s="5"/>
      <c r="AQ382" s="5"/>
      <c r="AR382" s="5"/>
      <c r="AS382" s="5"/>
      <c r="AT382" s="5"/>
      <c r="AU382" s="5"/>
      <c r="AV382" s="5"/>
      <c r="AW382" s="5"/>
      <c r="AX382" s="5"/>
      <c r="AY382" s="5"/>
    </row>
    <row r="383" spans="40:51" x14ac:dyDescent="0.2">
      <c r="AN383" s="5"/>
      <c r="AO383" s="5"/>
      <c r="AP383" s="5"/>
      <c r="AQ383" s="5"/>
      <c r="AR383" s="5"/>
      <c r="AS383" s="5"/>
      <c r="AT383" s="5"/>
      <c r="AU383" s="5"/>
      <c r="AV383" s="5"/>
      <c r="AW383" s="5"/>
      <c r="AX383" s="5"/>
      <c r="AY383" s="5"/>
    </row>
    <row r="384" spans="40:51" x14ac:dyDescent="0.2">
      <c r="AN384" s="5"/>
      <c r="AO384" s="5"/>
      <c r="AP384" s="5"/>
      <c r="AQ384" s="5"/>
      <c r="AR384" s="5"/>
      <c r="AS384" s="5"/>
      <c r="AT384" s="5"/>
      <c r="AU384" s="5"/>
      <c r="AV384" s="5"/>
      <c r="AW384" s="5"/>
      <c r="AX384" s="5"/>
      <c r="AY384" s="5"/>
    </row>
    <row r="385" spans="40:51" x14ac:dyDescent="0.2">
      <c r="AN385" s="5"/>
      <c r="AO385" s="5"/>
      <c r="AP385" s="5"/>
      <c r="AQ385" s="5"/>
      <c r="AR385" s="5"/>
      <c r="AS385" s="5"/>
      <c r="AT385" s="5"/>
      <c r="AU385" s="5"/>
      <c r="AV385" s="5"/>
      <c r="AW385" s="5"/>
      <c r="AX385" s="5"/>
      <c r="AY385" s="5"/>
    </row>
    <row r="386" spans="40:51" x14ac:dyDescent="0.2">
      <c r="AN386" s="5"/>
      <c r="AO386" s="5"/>
      <c r="AP386" s="5"/>
      <c r="AQ386" s="5"/>
      <c r="AR386" s="5"/>
      <c r="AS386" s="5"/>
      <c r="AT386" s="5"/>
      <c r="AU386" s="5"/>
      <c r="AV386" s="5"/>
      <c r="AW386" s="5"/>
      <c r="AX386" s="5"/>
      <c r="AY386" s="5"/>
    </row>
    <row r="387" spans="40:51" x14ac:dyDescent="0.2">
      <c r="AN387" s="5"/>
      <c r="AO387" s="5"/>
      <c r="AP387" s="5"/>
      <c r="AQ387" s="5"/>
      <c r="AR387" s="5"/>
      <c r="AS387" s="5"/>
      <c r="AT387" s="5"/>
      <c r="AU387" s="5"/>
      <c r="AV387" s="5"/>
      <c r="AW387" s="5"/>
      <c r="AX387" s="5"/>
      <c r="AY387" s="5"/>
    </row>
    <row r="388" spans="40:51" x14ac:dyDescent="0.2">
      <c r="AN388" s="5"/>
      <c r="AO388" s="5"/>
      <c r="AP388" s="5"/>
      <c r="AQ388" s="5"/>
      <c r="AR388" s="5"/>
      <c r="AS388" s="5"/>
      <c r="AT388" s="5"/>
      <c r="AU388" s="5"/>
      <c r="AV388" s="5"/>
      <c r="AW388" s="5"/>
      <c r="AX388" s="5"/>
      <c r="AY388" s="5"/>
    </row>
    <row r="389" spans="40:51" x14ac:dyDescent="0.2">
      <c r="AN389" s="5"/>
      <c r="AO389" s="5"/>
      <c r="AP389" s="5"/>
      <c r="AQ389" s="5"/>
      <c r="AR389" s="5"/>
      <c r="AS389" s="5"/>
      <c r="AT389" s="5"/>
      <c r="AU389" s="5"/>
      <c r="AV389" s="5"/>
      <c r="AW389" s="5"/>
      <c r="AX389" s="5"/>
      <c r="AY389" s="5"/>
    </row>
    <row r="390" spans="40:51" x14ac:dyDescent="0.2">
      <c r="AN390" s="5"/>
      <c r="AO390" s="5"/>
      <c r="AP390" s="5"/>
      <c r="AQ390" s="5"/>
      <c r="AR390" s="5"/>
      <c r="AS390" s="5"/>
      <c r="AT390" s="5"/>
      <c r="AU390" s="5"/>
      <c r="AV390" s="5"/>
      <c r="AW390" s="5"/>
      <c r="AX390" s="5"/>
      <c r="AY390" s="5"/>
    </row>
    <row r="391" spans="40:51" x14ac:dyDescent="0.2">
      <c r="AN391" s="5"/>
      <c r="AO391" s="5"/>
      <c r="AP391" s="5"/>
      <c r="AQ391" s="5"/>
      <c r="AR391" s="5"/>
      <c r="AS391" s="5"/>
      <c r="AT391" s="5"/>
      <c r="AU391" s="5"/>
      <c r="AV391" s="5"/>
      <c r="AW391" s="5"/>
      <c r="AX391" s="5"/>
      <c r="AY391" s="5"/>
    </row>
    <row r="392" spans="40:51" x14ac:dyDescent="0.2">
      <c r="AN392" s="5"/>
      <c r="AO392" s="5"/>
      <c r="AP392" s="5"/>
      <c r="AQ392" s="5"/>
      <c r="AR392" s="5"/>
      <c r="AS392" s="5"/>
      <c r="AT392" s="5"/>
      <c r="AU392" s="5"/>
      <c r="AV392" s="5"/>
      <c r="AW392" s="5"/>
      <c r="AX392" s="5"/>
      <c r="AY392" s="5"/>
    </row>
    <row r="393" spans="40:51" x14ac:dyDescent="0.2">
      <c r="AN393" s="5"/>
      <c r="AO393" s="5"/>
      <c r="AP393" s="5"/>
      <c r="AQ393" s="5"/>
      <c r="AR393" s="5"/>
      <c r="AS393" s="5"/>
      <c r="AT393" s="5"/>
      <c r="AU393" s="5"/>
      <c r="AV393" s="5"/>
      <c r="AW393" s="5"/>
      <c r="AX393" s="5"/>
      <c r="AY393" s="5"/>
    </row>
    <row r="394" spans="40:51" x14ac:dyDescent="0.2">
      <c r="AN394" s="5"/>
      <c r="AO394" s="5"/>
      <c r="AP394" s="5"/>
      <c r="AQ394" s="5"/>
      <c r="AR394" s="5"/>
      <c r="AS394" s="5"/>
      <c r="AT394" s="5"/>
      <c r="AU394" s="5"/>
      <c r="AV394" s="5"/>
      <c r="AW394" s="5"/>
      <c r="AX394" s="5"/>
      <c r="AY394" s="5"/>
    </row>
    <row r="395" spans="40:51" x14ac:dyDescent="0.2">
      <c r="AN395" s="5"/>
      <c r="AO395" s="5"/>
      <c r="AP395" s="5"/>
      <c r="AQ395" s="5"/>
      <c r="AR395" s="5"/>
      <c r="AS395" s="5"/>
      <c r="AT395" s="5"/>
      <c r="AU395" s="5"/>
      <c r="AV395" s="5"/>
      <c r="AW395" s="5"/>
      <c r="AX395" s="5"/>
      <c r="AY395" s="5"/>
    </row>
    <row r="396" spans="40:51" x14ac:dyDescent="0.2">
      <c r="AN396" s="5"/>
      <c r="AO396" s="5"/>
      <c r="AP396" s="5"/>
      <c r="AQ396" s="5"/>
      <c r="AR396" s="5"/>
      <c r="AS396" s="5"/>
      <c r="AT396" s="5"/>
      <c r="AU396" s="5"/>
      <c r="AV396" s="5"/>
      <c r="AW396" s="5"/>
      <c r="AX396" s="5"/>
      <c r="AY396" s="5"/>
    </row>
    <row r="397" spans="40:51" x14ac:dyDescent="0.2">
      <c r="AN397" s="5"/>
      <c r="AO397" s="5"/>
      <c r="AP397" s="5"/>
      <c r="AQ397" s="5"/>
      <c r="AR397" s="5"/>
      <c r="AS397" s="5"/>
      <c r="AT397" s="5"/>
      <c r="AU397" s="5"/>
      <c r="AV397" s="5"/>
      <c r="AW397" s="5"/>
      <c r="AX397" s="5"/>
      <c r="AY397" s="5"/>
    </row>
    <row r="398" spans="40:51" x14ac:dyDescent="0.2">
      <c r="AN398" s="5"/>
      <c r="AO398" s="5"/>
      <c r="AP398" s="5"/>
      <c r="AQ398" s="5"/>
      <c r="AR398" s="5"/>
      <c r="AS398" s="5"/>
      <c r="AT398" s="5"/>
      <c r="AU398" s="5"/>
      <c r="AV398" s="5"/>
      <c r="AW398" s="5"/>
      <c r="AX398" s="5"/>
      <c r="AY398" s="5"/>
    </row>
    <row r="399" spans="40:51" x14ac:dyDescent="0.2">
      <c r="AN399" s="5"/>
      <c r="AO399" s="5"/>
      <c r="AP399" s="5"/>
      <c r="AQ399" s="5"/>
      <c r="AR399" s="5"/>
      <c r="AS399" s="5"/>
      <c r="AT399" s="5"/>
      <c r="AU399" s="5"/>
      <c r="AV399" s="5"/>
      <c r="AW399" s="5"/>
      <c r="AX399" s="5"/>
      <c r="AY399" s="5"/>
    </row>
    <row r="400" spans="40:51" x14ac:dyDescent="0.2">
      <c r="AN400" s="5"/>
      <c r="AO400" s="5"/>
      <c r="AP400" s="5"/>
      <c r="AQ400" s="5"/>
      <c r="AR400" s="5"/>
      <c r="AS400" s="5"/>
      <c r="AT400" s="5"/>
      <c r="AU400" s="5"/>
      <c r="AV400" s="5"/>
      <c r="AW400" s="5"/>
      <c r="AX400" s="5"/>
      <c r="AY400" s="5"/>
    </row>
    <row r="401" spans="40:51" x14ac:dyDescent="0.2">
      <c r="AN401" s="5"/>
      <c r="AO401" s="5"/>
      <c r="AP401" s="5"/>
      <c r="AQ401" s="5"/>
      <c r="AR401" s="5"/>
      <c r="AS401" s="5"/>
      <c r="AT401" s="5"/>
      <c r="AU401" s="5"/>
      <c r="AV401" s="5"/>
      <c r="AW401" s="5"/>
      <c r="AX401" s="5"/>
      <c r="AY401" s="5"/>
    </row>
    <row r="402" spans="40:51" x14ac:dyDescent="0.2">
      <c r="AN402" s="5"/>
      <c r="AO402" s="5"/>
      <c r="AP402" s="5"/>
      <c r="AQ402" s="5"/>
      <c r="AR402" s="5"/>
      <c r="AS402" s="5"/>
      <c r="AT402" s="5"/>
      <c r="AU402" s="5"/>
      <c r="AV402" s="5"/>
      <c r="AW402" s="5"/>
      <c r="AX402" s="5"/>
      <c r="AY402" s="5"/>
    </row>
    <row r="403" spans="40:51" x14ac:dyDescent="0.2">
      <c r="AN403" s="5"/>
      <c r="AO403" s="5"/>
      <c r="AP403" s="5"/>
      <c r="AQ403" s="5"/>
      <c r="AR403" s="5"/>
      <c r="AS403" s="5"/>
      <c r="AT403" s="5"/>
      <c r="AU403" s="5"/>
      <c r="AV403" s="5"/>
      <c r="AW403" s="5"/>
      <c r="AX403" s="5"/>
      <c r="AY403" s="5"/>
    </row>
    <row r="404" spans="40:51" x14ac:dyDescent="0.2">
      <c r="AN404" s="5"/>
      <c r="AO404" s="5"/>
      <c r="AP404" s="5"/>
      <c r="AQ404" s="5"/>
      <c r="AR404" s="5"/>
      <c r="AS404" s="5"/>
      <c r="AT404" s="5"/>
      <c r="AU404" s="5"/>
      <c r="AV404" s="5"/>
      <c r="AW404" s="5"/>
      <c r="AX404" s="5"/>
      <c r="AY404" s="5"/>
    </row>
    <row r="405" spans="40:51" x14ac:dyDescent="0.2">
      <c r="AN405" s="5"/>
      <c r="AO405" s="5"/>
      <c r="AP405" s="5"/>
      <c r="AQ405" s="5"/>
      <c r="AR405" s="5"/>
      <c r="AS405" s="5"/>
      <c r="AT405" s="5"/>
      <c r="AU405" s="5"/>
      <c r="AV405" s="5"/>
      <c r="AW405" s="5"/>
      <c r="AX405" s="5"/>
      <c r="AY405" s="5"/>
    </row>
    <row r="406" spans="40:51" x14ac:dyDescent="0.2">
      <c r="AN406" s="5"/>
      <c r="AO406" s="5"/>
      <c r="AP406" s="5"/>
      <c r="AQ406" s="5"/>
      <c r="AR406" s="5"/>
      <c r="AS406" s="5"/>
      <c r="AT406" s="5"/>
      <c r="AU406" s="5"/>
      <c r="AV406" s="5"/>
      <c r="AW406" s="5"/>
      <c r="AX406" s="5"/>
      <c r="AY406" s="5"/>
    </row>
    <row r="407" spans="40:51" x14ac:dyDescent="0.2">
      <c r="AN407" s="5"/>
      <c r="AO407" s="5"/>
      <c r="AP407" s="5"/>
      <c r="AQ407" s="5"/>
      <c r="AR407" s="5"/>
      <c r="AS407" s="5"/>
      <c r="AT407" s="5"/>
      <c r="AU407" s="5"/>
      <c r="AV407" s="5"/>
      <c r="AW407" s="5"/>
      <c r="AX407" s="5"/>
      <c r="AY407" s="5"/>
    </row>
    <row r="408" spans="40:51" x14ac:dyDescent="0.2">
      <c r="AN408" s="5"/>
      <c r="AO408" s="5"/>
      <c r="AP408" s="5"/>
      <c r="AQ408" s="5"/>
      <c r="AR408" s="5"/>
      <c r="AS408" s="5"/>
      <c r="AT408" s="5"/>
      <c r="AU408" s="5"/>
      <c r="AV408" s="5"/>
      <c r="AW408" s="5"/>
      <c r="AX408" s="5"/>
      <c r="AY408" s="5"/>
    </row>
    <row r="409" spans="40:51" x14ac:dyDescent="0.2">
      <c r="AN409" s="5"/>
      <c r="AO409" s="5"/>
      <c r="AP409" s="5"/>
      <c r="AQ409" s="5"/>
      <c r="AR409" s="5"/>
      <c r="AS409" s="5"/>
      <c r="AT409" s="5"/>
      <c r="AU409" s="5"/>
      <c r="AV409" s="5"/>
      <c r="AW409" s="5"/>
      <c r="AX409" s="5"/>
      <c r="AY409" s="5"/>
    </row>
    <row r="410" spans="40:51" x14ac:dyDescent="0.2">
      <c r="AN410" s="5"/>
      <c r="AO410" s="5"/>
      <c r="AP410" s="5"/>
      <c r="AQ410" s="5"/>
      <c r="AR410" s="5"/>
      <c r="AS410" s="5"/>
      <c r="AT410" s="5"/>
      <c r="AU410" s="5"/>
      <c r="AV410" s="5"/>
      <c r="AW410" s="5"/>
      <c r="AX410" s="5"/>
      <c r="AY410" s="5"/>
    </row>
    <row r="411" spans="40:51" x14ac:dyDescent="0.2">
      <c r="AN411" s="5"/>
      <c r="AO411" s="5"/>
      <c r="AP411" s="5"/>
      <c r="AQ411" s="5"/>
      <c r="AR411" s="5"/>
      <c r="AS411" s="5"/>
      <c r="AT411" s="5"/>
      <c r="AU411" s="5"/>
      <c r="AV411" s="5"/>
      <c r="AW411" s="5"/>
      <c r="AX411" s="5"/>
      <c r="AY411" s="5"/>
    </row>
    <row r="412" spans="40:51" x14ac:dyDescent="0.2">
      <c r="AN412" s="5"/>
      <c r="AO412" s="5"/>
      <c r="AP412" s="5"/>
      <c r="AQ412" s="5"/>
      <c r="AR412" s="5"/>
      <c r="AS412" s="5"/>
      <c r="AT412" s="5"/>
      <c r="AU412" s="5"/>
      <c r="AV412" s="5"/>
      <c r="AW412" s="5"/>
      <c r="AX412" s="5"/>
      <c r="AY412" s="5"/>
    </row>
    <row r="413" spans="40:51" x14ac:dyDescent="0.2">
      <c r="AN413" s="5"/>
      <c r="AO413" s="5"/>
      <c r="AP413" s="5"/>
      <c r="AQ413" s="5"/>
      <c r="AR413" s="5"/>
      <c r="AS413" s="5"/>
      <c r="AT413" s="5"/>
      <c r="AU413" s="5"/>
      <c r="AV413" s="5"/>
      <c r="AW413" s="5"/>
      <c r="AX413" s="5"/>
      <c r="AY413" s="5"/>
    </row>
    <row r="414" spans="40:51" x14ac:dyDescent="0.2">
      <c r="AN414" s="5"/>
      <c r="AO414" s="5"/>
      <c r="AP414" s="5"/>
      <c r="AQ414" s="5"/>
      <c r="AR414" s="5"/>
      <c r="AS414" s="5"/>
      <c r="AT414" s="5"/>
      <c r="AU414" s="5"/>
      <c r="AV414" s="5"/>
      <c r="AW414" s="5"/>
      <c r="AX414" s="5"/>
      <c r="AY414" s="5"/>
    </row>
    <row r="415" spans="40:51" x14ac:dyDescent="0.2">
      <c r="AN415" s="5"/>
      <c r="AO415" s="5"/>
      <c r="AP415" s="5"/>
      <c r="AQ415" s="5"/>
      <c r="AR415" s="5"/>
      <c r="AS415" s="5"/>
      <c r="AT415" s="5"/>
      <c r="AU415" s="5"/>
      <c r="AV415" s="5"/>
      <c r="AW415" s="5"/>
      <c r="AX415" s="5"/>
      <c r="AY415" s="5"/>
    </row>
    <row r="416" spans="40:51" x14ac:dyDescent="0.2">
      <c r="AN416" s="5"/>
      <c r="AO416" s="5"/>
      <c r="AP416" s="5"/>
      <c r="AQ416" s="5"/>
      <c r="AR416" s="5"/>
      <c r="AS416" s="5"/>
      <c r="AT416" s="5"/>
      <c r="AU416" s="5"/>
      <c r="AV416" s="5"/>
      <c r="AW416" s="5"/>
      <c r="AX416" s="5"/>
      <c r="AY416" s="5"/>
    </row>
    <row r="417" spans="40:51" x14ac:dyDescent="0.2">
      <c r="AN417" s="5"/>
      <c r="AO417" s="5"/>
      <c r="AP417" s="5"/>
      <c r="AQ417" s="5"/>
      <c r="AR417" s="5"/>
      <c r="AS417" s="5"/>
      <c r="AT417" s="5"/>
      <c r="AU417" s="5"/>
      <c r="AV417" s="5"/>
      <c r="AW417" s="5"/>
      <c r="AX417" s="5"/>
      <c r="AY417" s="5"/>
    </row>
    <row r="418" spans="40:51" x14ac:dyDescent="0.2">
      <c r="AN418" s="5"/>
      <c r="AO418" s="5"/>
      <c r="AP418" s="5"/>
      <c r="AQ418" s="5"/>
      <c r="AR418" s="5"/>
      <c r="AS418" s="5"/>
      <c r="AT418" s="5"/>
      <c r="AU418" s="5"/>
      <c r="AV418" s="5"/>
      <c r="AW418" s="5"/>
      <c r="AX418" s="5"/>
      <c r="AY418" s="5"/>
    </row>
    <row r="419" spans="40:51" x14ac:dyDescent="0.2">
      <c r="AN419" s="5"/>
      <c r="AO419" s="5"/>
      <c r="AP419" s="5"/>
      <c r="AQ419" s="5"/>
      <c r="AR419" s="5"/>
      <c r="AS419" s="5"/>
      <c r="AT419" s="5"/>
      <c r="AU419" s="5"/>
      <c r="AV419" s="5"/>
      <c r="AW419" s="5"/>
      <c r="AX419" s="5"/>
      <c r="AY419" s="5"/>
    </row>
    <row r="420" spans="40:51" x14ac:dyDescent="0.2">
      <c r="AN420" s="5"/>
      <c r="AO420" s="5"/>
      <c r="AP420" s="5"/>
      <c r="AQ420" s="5"/>
      <c r="AR420" s="5"/>
      <c r="AS420" s="5"/>
      <c r="AT420" s="5"/>
      <c r="AU420" s="5"/>
      <c r="AV420" s="5"/>
      <c r="AW420" s="5"/>
      <c r="AX420" s="5"/>
      <c r="AY420" s="5"/>
    </row>
    <row r="421" spans="40:51" x14ac:dyDescent="0.2">
      <c r="AN421" s="5"/>
      <c r="AO421" s="5"/>
      <c r="AP421" s="5"/>
      <c r="AQ421" s="5"/>
      <c r="AR421" s="5"/>
      <c r="AS421" s="5"/>
      <c r="AT421" s="5"/>
      <c r="AU421" s="5"/>
      <c r="AV421" s="5"/>
      <c r="AW421" s="5"/>
      <c r="AX421" s="5"/>
      <c r="AY421" s="5"/>
    </row>
    <row r="422" spans="40:51" x14ac:dyDescent="0.2">
      <c r="AN422" s="5"/>
      <c r="AO422" s="5"/>
      <c r="AP422" s="5"/>
      <c r="AQ422" s="5"/>
      <c r="AR422" s="5"/>
      <c r="AS422" s="5"/>
      <c r="AT422" s="5"/>
      <c r="AU422" s="5"/>
      <c r="AV422" s="5"/>
      <c r="AW422" s="5"/>
      <c r="AX422" s="5"/>
      <c r="AY422" s="5"/>
    </row>
    <row r="423" spans="40:51" x14ac:dyDescent="0.2">
      <c r="AN423" s="5"/>
      <c r="AO423" s="5"/>
      <c r="AP423" s="5"/>
      <c r="AQ423" s="5"/>
      <c r="AR423" s="5"/>
      <c r="AS423" s="5"/>
      <c r="AT423" s="5"/>
      <c r="AU423" s="5"/>
      <c r="AV423" s="5"/>
      <c r="AW423" s="5"/>
      <c r="AX423" s="5"/>
      <c r="AY423" s="5"/>
    </row>
    <row r="424" spans="40:51" x14ac:dyDescent="0.2">
      <c r="AN424" s="5"/>
      <c r="AO424" s="5"/>
      <c r="AP424" s="5"/>
      <c r="AQ424" s="5"/>
      <c r="AR424" s="5"/>
      <c r="AS424" s="5"/>
      <c r="AT424" s="5"/>
      <c r="AU424" s="5"/>
      <c r="AV424" s="5"/>
      <c r="AW424" s="5"/>
      <c r="AX424" s="5"/>
      <c r="AY424" s="5"/>
    </row>
    <row r="425" spans="40:51" x14ac:dyDescent="0.2">
      <c r="AN425" s="5"/>
      <c r="AO425" s="5"/>
      <c r="AP425" s="5"/>
      <c r="AQ425" s="5"/>
      <c r="AR425" s="5"/>
      <c r="AS425" s="5"/>
      <c r="AT425" s="5"/>
      <c r="AU425" s="5"/>
      <c r="AV425" s="5"/>
      <c r="AW425" s="5"/>
      <c r="AX425" s="5"/>
      <c r="AY425" s="5"/>
    </row>
    <row r="426" spans="40:51" x14ac:dyDescent="0.2">
      <c r="AN426" s="5"/>
      <c r="AO426" s="5"/>
      <c r="AP426" s="5"/>
      <c r="AQ426" s="5"/>
      <c r="AR426" s="5"/>
      <c r="AS426" s="5"/>
      <c r="AT426" s="5"/>
      <c r="AU426" s="5"/>
      <c r="AV426" s="5"/>
      <c r="AW426" s="5"/>
      <c r="AX426" s="5"/>
      <c r="AY426" s="5"/>
    </row>
    <row r="427" spans="40:51" x14ac:dyDescent="0.2">
      <c r="AN427" s="5"/>
      <c r="AO427" s="5"/>
      <c r="AP427" s="5"/>
      <c r="AQ427" s="5"/>
      <c r="AR427" s="5"/>
      <c r="AS427" s="5"/>
      <c r="AT427" s="5"/>
      <c r="AU427" s="5"/>
      <c r="AV427" s="5"/>
      <c r="AW427" s="5"/>
      <c r="AX427" s="5"/>
      <c r="AY427" s="5"/>
    </row>
    <row r="428" spans="40:51" x14ac:dyDescent="0.2">
      <c r="AN428" s="5"/>
      <c r="AO428" s="5"/>
      <c r="AP428" s="5"/>
      <c r="AQ428" s="5"/>
      <c r="AR428" s="5"/>
      <c r="AS428" s="5"/>
      <c r="AT428" s="5"/>
      <c r="AU428" s="5"/>
      <c r="AV428" s="5"/>
      <c r="AW428" s="5"/>
      <c r="AX428" s="5"/>
      <c r="AY428" s="5"/>
    </row>
    <row r="429" spans="40:51" x14ac:dyDescent="0.2">
      <c r="AN429" s="5"/>
      <c r="AO429" s="5"/>
      <c r="AP429" s="5"/>
      <c r="AQ429" s="5"/>
      <c r="AR429" s="5"/>
      <c r="AS429" s="5"/>
      <c r="AT429" s="5"/>
      <c r="AU429" s="5"/>
      <c r="AV429" s="5"/>
      <c r="AW429" s="5"/>
      <c r="AX429" s="5"/>
      <c r="AY429" s="5"/>
    </row>
    <row r="430" spans="40:51" x14ac:dyDescent="0.2">
      <c r="AN430" s="5"/>
      <c r="AO430" s="5"/>
      <c r="AP430" s="5"/>
      <c r="AQ430" s="5"/>
      <c r="AR430" s="5"/>
      <c r="AS430" s="5"/>
      <c r="AT430" s="5"/>
      <c r="AU430" s="5"/>
      <c r="AV430" s="5"/>
      <c r="AW430" s="5"/>
      <c r="AX430" s="5"/>
      <c r="AY430" s="5"/>
    </row>
    <row r="431" spans="40:51" x14ac:dyDescent="0.2">
      <c r="AN431" s="5"/>
      <c r="AO431" s="5"/>
      <c r="AP431" s="5"/>
      <c r="AQ431" s="5"/>
      <c r="AR431" s="5"/>
      <c r="AS431" s="5"/>
      <c r="AT431" s="5"/>
      <c r="AU431" s="5"/>
      <c r="AV431" s="5"/>
      <c r="AW431" s="5"/>
      <c r="AX431" s="5"/>
      <c r="AY431" s="5"/>
    </row>
    <row r="432" spans="40:51" x14ac:dyDescent="0.2">
      <c r="AN432" s="5"/>
      <c r="AO432" s="5"/>
      <c r="AP432" s="5"/>
      <c r="AQ432" s="5"/>
      <c r="AR432" s="5"/>
      <c r="AS432" s="5"/>
      <c r="AT432" s="5"/>
      <c r="AU432" s="5"/>
      <c r="AV432" s="5"/>
      <c r="AW432" s="5"/>
      <c r="AX432" s="5"/>
      <c r="AY432" s="5"/>
    </row>
    <row r="433" spans="40:51" x14ac:dyDescent="0.2">
      <c r="AN433" s="5"/>
      <c r="AO433" s="5"/>
      <c r="AP433" s="5"/>
      <c r="AQ433" s="5"/>
      <c r="AR433" s="5"/>
      <c r="AS433" s="5"/>
      <c r="AT433" s="5"/>
      <c r="AU433" s="5"/>
      <c r="AV433" s="5"/>
      <c r="AW433" s="5"/>
      <c r="AX433" s="5"/>
      <c r="AY433" s="5"/>
    </row>
    <row r="434" spans="40:51" x14ac:dyDescent="0.2">
      <c r="AN434" s="5"/>
      <c r="AO434" s="5"/>
      <c r="AP434" s="5"/>
      <c r="AQ434" s="5"/>
      <c r="AR434" s="5"/>
      <c r="AS434" s="5"/>
      <c r="AT434" s="5"/>
      <c r="AU434" s="5"/>
      <c r="AV434" s="5"/>
      <c r="AW434" s="5"/>
      <c r="AX434" s="5"/>
      <c r="AY434" s="5"/>
    </row>
    <row r="435" spans="40:51" x14ac:dyDescent="0.2">
      <c r="AN435" s="5"/>
      <c r="AO435" s="5"/>
      <c r="AP435" s="5"/>
      <c r="AQ435" s="5"/>
      <c r="AR435" s="5"/>
      <c r="AS435" s="5"/>
      <c r="AT435" s="5"/>
      <c r="AU435" s="5"/>
      <c r="AV435" s="5"/>
      <c r="AW435" s="5"/>
      <c r="AX435" s="5"/>
      <c r="AY435" s="5"/>
    </row>
    <row r="436" spans="40:51" x14ac:dyDescent="0.2">
      <c r="AN436" s="5"/>
      <c r="AO436" s="5"/>
      <c r="AP436" s="5"/>
      <c r="AQ436" s="5"/>
      <c r="AR436" s="5"/>
      <c r="AS436" s="5"/>
      <c r="AT436" s="5"/>
      <c r="AU436" s="5"/>
      <c r="AV436" s="5"/>
      <c r="AW436" s="5"/>
      <c r="AX436" s="5"/>
      <c r="AY436" s="5"/>
    </row>
    <row r="437" spans="40:51" x14ac:dyDescent="0.2">
      <c r="AN437" s="5"/>
      <c r="AO437" s="5"/>
      <c r="AP437" s="5"/>
      <c r="AQ437" s="5"/>
      <c r="AR437" s="5"/>
      <c r="AS437" s="5"/>
      <c r="AT437" s="5"/>
      <c r="AU437" s="5"/>
      <c r="AV437" s="5"/>
      <c r="AW437" s="5"/>
      <c r="AX437" s="5"/>
      <c r="AY437" s="5"/>
    </row>
    <row r="438" spans="40:51" x14ac:dyDescent="0.2">
      <c r="AN438" s="5"/>
      <c r="AO438" s="5"/>
      <c r="AP438" s="5"/>
      <c r="AQ438" s="5"/>
      <c r="AR438" s="5"/>
      <c r="AS438" s="5"/>
      <c r="AT438" s="5"/>
      <c r="AU438" s="5"/>
      <c r="AV438" s="5"/>
      <c r="AW438" s="5"/>
      <c r="AX438" s="5"/>
      <c r="AY438" s="5"/>
    </row>
    <row r="439" spans="40:51" x14ac:dyDescent="0.2">
      <c r="AN439" s="5"/>
      <c r="AO439" s="5"/>
      <c r="AP439" s="5"/>
      <c r="AQ439" s="5"/>
      <c r="AR439" s="5"/>
      <c r="AS439" s="5"/>
      <c r="AT439" s="5"/>
      <c r="AU439" s="5"/>
      <c r="AV439" s="5"/>
      <c r="AW439" s="5"/>
      <c r="AX439" s="5"/>
      <c r="AY439" s="5"/>
    </row>
    <row r="440" spans="40:51" x14ac:dyDescent="0.2">
      <c r="AN440" s="5"/>
      <c r="AO440" s="5"/>
      <c r="AP440" s="5"/>
      <c r="AQ440" s="5"/>
      <c r="AR440" s="5"/>
      <c r="AS440" s="5"/>
      <c r="AT440" s="5"/>
      <c r="AU440" s="5"/>
      <c r="AV440" s="5"/>
      <c r="AW440" s="5"/>
      <c r="AX440" s="5"/>
      <c r="AY440" s="5"/>
    </row>
    <row r="441" spans="40:51" x14ac:dyDescent="0.2">
      <c r="AN441" s="5"/>
      <c r="AO441" s="5"/>
      <c r="AP441" s="5"/>
      <c r="AQ441" s="5"/>
      <c r="AR441" s="5"/>
      <c r="AS441" s="5"/>
      <c r="AT441" s="5"/>
      <c r="AU441" s="5"/>
      <c r="AV441" s="5"/>
      <c r="AW441" s="5"/>
      <c r="AX441" s="5"/>
      <c r="AY441" s="5"/>
    </row>
    <row r="442" spans="40:51" x14ac:dyDescent="0.2">
      <c r="AN442" s="5"/>
      <c r="AO442" s="5"/>
      <c r="AP442" s="5"/>
      <c r="AQ442" s="5"/>
      <c r="AR442" s="5"/>
      <c r="AS442" s="5"/>
      <c r="AT442" s="5"/>
      <c r="AU442" s="5"/>
      <c r="AV442" s="5"/>
      <c r="AW442" s="5"/>
      <c r="AX442" s="5"/>
      <c r="AY442" s="5"/>
    </row>
    <row r="443" spans="40:51" x14ac:dyDescent="0.2">
      <c r="AN443" s="5"/>
      <c r="AO443" s="5"/>
      <c r="AP443" s="5"/>
      <c r="AQ443" s="5"/>
      <c r="AR443" s="5"/>
      <c r="AS443" s="5"/>
      <c r="AT443" s="5"/>
      <c r="AU443" s="5"/>
      <c r="AV443" s="5"/>
      <c r="AW443" s="5"/>
      <c r="AX443" s="5"/>
      <c r="AY443" s="5"/>
    </row>
    <row r="444" spans="40:51" x14ac:dyDescent="0.2">
      <c r="AN444" s="5"/>
      <c r="AO444" s="5"/>
      <c r="AP444" s="5"/>
      <c r="AQ444" s="5"/>
      <c r="AR444" s="5"/>
      <c r="AS444" s="5"/>
      <c r="AT444" s="5"/>
      <c r="AU444" s="5"/>
      <c r="AV444" s="5"/>
      <c r="AW444" s="5"/>
      <c r="AX444" s="5"/>
      <c r="AY444" s="5"/>
    </row>
    <row r="445" spans="40:51" x14ac:dyDescent="0.2">
      <c r="AN445" s="5"/>
      <c r="AO445" s="5"/>
      <c r="AP445" s="5"/>
      <c r="AQ445" s="5"/>
      <c r="AR445" s="5"/>
      <c r="AS445" s="5"/>
      <c r="AT445" s="5"/>
      <c r="AU445" s="5"/>
      <c r="AV445" s="5"/>
      <c r="AW445" s="5"/>
      <c r="AX445" s="5"/>
      <c r="AY445" s="5"/>
    </row>
    <row r="446" spans="40:51" x14ac:dyDescent="0.2">
      <c r="AN446" s="5"/>
      <c r="AO446" s="5"/>
      <c r="AP446" s="5"/>
      <c r="AQ446" s="5"/>
      <c r="AR446" s="5"/>
      <c r="AS446" s="5"/>
      <c r="AT446" s="5"/>
      <c r="AU446" s="5"/>
      <c r="AV446" s="5"/>
      <c r="AW446" s="5"/>
      <c r="AX446" s="5"/>
      <c r="AY446" s="5"/>
    </row>
    <row r="447" spans="40:51" x14ac:dyDescent="0.2">
      <c r="AN447" s="5"/>
      <c r="AO447" s="5"/>
      <c r="AP447" s="5"/>
      <c r="AQ447" s="5"/>
      <c r="AR447" s="5"/>
      <c r="AS447" s="5"/>
      <c r="AT447" s="5"/>
      <c r="AU447" s="5"/>
      <c r="AV447" s="5"/>
      <c r="AW447" s="5"/>
      <c r="AX447" s="5"/>
      <c r="AY447" s="5"/>
    </row>
    <row r="448" spans="40:51" x14ac:dyDescent="0.2">
      <c r="AN448" s="5"/>
      <c r="AO448" s="5"/>
      <c r="AP448" s="5"/>
      <c r="AQ448" s="5"/>
      <c r="AR448" s="5"/>
      <c r="AS448" s="5"/>
      <c r="AT448" s="5"/>
      <c r="AU448" s="5"/>
      <c r="AV448" s="5"/>
      <c r="AW448" s="5"/>
      <c r="AX448" s="5"/>
      <c r="AY448" s="5"/>
    </row>
    <row r="449" spans="40:51" x14ac:dyDescent="0.2">
      <c r="AN449" s="5"/>
      <c r="AO449" s="5"/>
      <c r="AP449" s="5"/>
      <c r="AQ449" s="5"/>
      <c r="AR449" s="5"/>
      <c r="AS449" s="5"/>
      <c r="AT449" s="5"/>
      <c r="AU449" s="5"/>
      <c r="AV449" s="5"/>
      <c r="AW449" s="5"/>
      <c r="AX449" s="5"/>
      <c r="AY449" s="5"/>
    </row>
    <row r="450" spans="40:51" x14ac:dyDescent="0.2">
      <c r="AN450" s="5"/>
      <c r="AO450" s="5"/>
      <c r="AP450" s="5"/>
      <c r="AQ450" s="5"/>
      <c r="AR450" s="5"/>
      <c r="AS450" s="5"/>
      <c r="AT450" s="5"/>
      <c r="AU450" s="5"/>
      <c r="AV450" s="5"/>
      <c r="AW450" s="5"/>
      <c r="AX450" s="5"/>
      <c r="AY450" s="5"/>
    </row>
    <row r="451" spans="40:51" x14ac:dyDescent="0.2">
      <c r="AN451" s="5"/>
      <c r="AO451" s="5"/>
      <c r="AP451" s="5"/>
      <c r="AQ451" s="5"/>
      <c r="AR451" s="5"/>
      <c r="AS451" s="5"/>
      <c r="AT451" s="5"/>
      <c r="AU451" s="5"/>
      <c r="AV451" s="5"/>
      <c r="AW451" s="5"/>
      <c r="AX451" s="5"/>
      <c r="AY451" s="5"/>
    </row>
    <row r="452" spans="40:51" x14ac:dyDescent="0.2">
      <c r="AN452" s="5"/>
      <c r="AO452" s="5"/>
      <c r="AP452" s="5"/>
      <c r="AQ452" s="5"/>
      <c r="AR452" s="5"/>
      <c r="AS452" s="5"/>
      <c r="AT452" s="5"/>
      <c r="AU452" s="5"/>
      <c r="AV452" s="5"/>
      <c r="AW452" s="5"/>
      <c r="AX452" s="5"/>
      <c r="AY452" s="5"/>
    </row>
    <row r="453" spans="40:51" x14ac:dyDescent="0.2">
      <c r="AN453" s="5"/>
      <c r="AO453" s="5"/>
      <c r="AP453" s="5"/>
      <c r="AQ453" s="5"/>
      <c r="AR453" s="5"/>
      <c r="AS453" s="5"/>
      <c r="AT453" s="5"/>
      <c r="AU453" s="5"/>
      <c r="AV453" s="5"/>
      <c r="AW453" s="5"/>
      <c r="AX453" s="5"/>
      <c r="AY453" s="5"/>
    </row>
    <row r="454" spans="40:51" x14ac:dyDescent="0.2">
      <c r="AN454" s="5"/>
      <c r="AO454" s="5"/>
      <c r="AP454" s="5"/>
      <c r="AQ454" s="5"/>
      <c r="AR454" s="5"/>
      <c r="AS454" s="5"/>
      <c r="AT454" s="5"/>
      <c r="AU454" s="5"/>
      <c r="AV454" s="5"/>
      <c r="AW454" s="5"/>
      <c r="AX454" s="5"/>
      <c r="AY454" s="5"/>
    </row>
    <row r="455" spans="40:51" x14ac:dyDescent="0.2">
      <c r="AN455" s="5"/>
      <c r="AO455" s="5"/>
      <c r="AP455" s="5"/>
      <c r="AQ455" s="5"/>
      <c r="AR455" s="5"/>
      <c r="AS455" s="5"/>
      <c r="AT455" s="5"/>
      <c r="AU455" s="5"/>
      <c r="AV455" s="5"/>
      <c r="AW455" s="5"/>
      <c r="AX455" s="5"/>
      <c r="AY455" s="5"/>
    </row>
    <row r="456" spans="40:51" x14ac:dyDescent="0.2">
      <c r="AN456" s="5"/>
      <c r="AO456" s="5"/>
      <c r="AP456" s="5"/>
      <c r="AQ456" s="5"/>
      <c r="AR456" s="5"/>
      <c r="AS456" s="5"/>
      <c r="AT456" s="5"/>
      <c r="AU456" s="5"/>
      <c r="AV456" s="5"/>
      <c r="AW456" s="5"/>
      <c r="AX456" s="5"/>
      <c r="AY456" s="5"/>
    </row>
    <row r="457" spans="40:51" x14ac:dyDescent="0.2">
      <c r="AN457" s="5"/>
      <c r="AO457" s="5"/>
      <c r="AP457" s="5"/>
      <c r="AQ457" s="5"/>
      <c r="AR457" s="5"/>
      <c r="AS457" s="5"/>
      <c r="AT457" s="5"/>
      <c r="AU457" s="5"/>
      <c r="AV457" s="5"/>
      <c r="AW457" s="5"/>
      <c r="AX457" s="5"/>
      <c r="AY457" s="5"/>
    </row>
    <row r="458" spans="40:51" x14ac:dyDescent="0.2">
      <c r="AN458" s="5"/>
      <c r="AO458" s="5"/>
      <c r="AP458" s="5"/>
      <c r="AQ458" s="5"/>
      <c r="AR458" s="5"/>
      <c r="AS458" s="5"/>
      <c r="AT458" s="5"/>
      <c r="AU458" s="5"/>
      <c r="AV458" s="5"/>
      <c r="AW458" s="5"/>
      <c r="AX458" s="5"/>
      <c r="AY458" s="5"/>
    </row>
    <row r="459" spans="40:51" x14ac:dyDescent="0.2">
      <c r="AN459" s="5"/>
      <c r="AO459" s="5"/>
      <c r="AP459" s="5"/>
      <c r="AQ459" s="5"/>
      <c r="AR459" s="5"/>
      <c r="AS459" s="5"/>
      <c r="AT459" s="5"/>
      <c r="AU459" s="5"/>
      <c r="AV459" s="5"/>
      <c r="AW459" s="5"/>
      <c r="AX459" s="5"/>
      <c r="AY459" s="5"/>
    </row>
    <row r="460" spans="40:51" x14ac:dyDescent="0.2">
      <c r="AN460" s="5"/>
      <c r="AO460" s="5"/>
      <c r="AP460" s="5"/>
      <c r="AQ460" s="5"/>
      <c r="AR460" s="5"/>
      <c r="AS460" s="5"/>
      <c r="AT460" s="5"/>
      <c r="AU460" s="5"/>
      <c r="AV460" s="5"/>
      <c r="AW460" s="5"/>
      <c r="AX460" s="5"/>
      <c r="AY460" s="5"/>
    </row>
    <row r="461" spans="40:51" x14ac:dyDescent="0.2">
      <c r="AN461" s="5"/>
      <c r="AO461" s="5"/>
      <c r="AP461" s="5"/>
      <c r="AQ461" s="5"/>
      <c r="AR461" s="5"/>
      <c r="AS461" s="5"/>
      <c r="AT461" s="5"/>
      <c r="AU461" s="5"/>
      <c r="AV461" s="5"/>
      <c r="AW461" s="5"/>
      <c r="AX461" s="5"/>
      <c r="AY461" s="5"/>
    </row>
    <row r="462" spans="40:51" x14ac:dyDescent="0.2">
      <c r="AN462" s="5"/>
      <c r="AO462" s="5"/>
      <c r="AP462" s="5"/>
      <c r="AQ462" s="5"/>
      <c r="AR462" s="5"/>
      <c r="AS462" s="5"/>
      <c r="AT462" s="5"/>
      <c r="AU462" s="5"/>
      <c r="AV462" s="5"/>
      <c r="AW462" s="5"/>
      <c r="AX462" s="5"/>
      <c r="AY462" s="5"/>
    </row>
    <row r="463" spans="40:51" x14ac:dyDescent="0.2">
      <c r="AN463" s="5"/>
      <c r="AO463" s="5"/>
      <c r="AP463" s="5"/>
      <c r="AQ463" s="5"/>
      <c r="AR463" s="5"/>
      <c r="AS463" s="5"/>
      <c r="AT463" s="5"/>
      <c r="AU463" s="5"/>
      <c r="AV463" s="5"/>
      <c r="AW463" s="5"/>
      <c r="AX463" s="5"/>
      <c r="AY463" s="5"/>
    </row>
    <row r="464" spans="40:51" x14ac:dyDescent="0.2">
      <c r="AN464" s="5"/>
      <c r="AO464" s="5"/>
      <c r="AP464" s="5"/>
      <c r="AQ464" s="5"/>
      <c r="AR464" s="5"/>
      <c r="AS464" s="5"/>
      <c r="AT464" s="5"/>
      <c r="AU464" s="5"/>
      <c r="AV464" s="5"/>
      <c r="AW464" s="5"/>
      <c r="AX464" s="5"/>
      <c r="AY464" s="5"/>
    </row>
    <row r="465" spans="40:51" x14ac:dyDescent="0.2">
      <c r="AN465" s="5"/>
      <c r="AO465" s="5"/>
      <c r="AP465" s="5"/>
      <c r="AQ465" s="5"/>
      <c r="AR465" s="5"/>
      <c r="AS465" s="5"/>
      <c r="AT465" s="5"/>
      <c r="AU465" s="5"/>
      <c r="AV465" s="5"/>
      <c r="AW465" s="5"/>
      <c r="AX465" s="5"/>
      <c r="AY465" s="5"/>
    </row>
    <row r="466" spans="40:51" x14ac:dyDescent="0.2">
      <c r="AN466" s="5"/>
      <c r="AO466" s="5"/>
      <c r="AP466" s="5"/>
      <c r="AQ466" s="5"/>
      <c r="AR466" s="5"/>
      <c r="AS466" s="5"/>
      <c r="AT466" s="5"/>
      <c r="AU466" s="5"/>
      <c r="AV466" s="5"/>
      <c r="AW466" s="5"/>
      <c r="AX466" s="5"/>
      <c r="AY466" s="5"/>
    </row>
    <row r="467" spans="40:51" x14ac:dyDescent="0.2">
      <c r="AN467" s="5"/>
      <c r="AO467" s="5"/>
      <c r="AP467" s="5"/>
      <c r="AQ467" s="5"/>
      <c r="AR467" s="5"/>
      <c r="AS467" s="5"/>
      <c r="AT467" s="5"/>
      <c r="AU467" s="5"/>
      <c r="AV467" s="5"/>
      <c r="AW467" s="5"/>
      <c r="AX467" s="5"/>
      <c r="AY467" s="5"/>
    </row>
    <row r="468" spans="40:51" x14ac:dyDescent="0.2">
      <c r="AN468" s="5"/>
      <c r="AO468" s="5"/>
      <c r="AP468" s="5"/>
      <c r="AQ468" s="5"/>
      <c r="AR468" s="5"/>
      <c r="AS468" s="5"/>
      <c r="AT468" s="5"/>
      <c r="AU468" s="5"/>
      <c r="AV468" s="5"/>
      <c r="AW468" s="5"/>
      <c r="AX468" s="5"/>
      <c r="AY468" s="5"/>
    </row>
    <row r="469" spans="40:51" x14ac:dyDescent="0.2">
      <c r="AN469" s="5"/>
      <c r="AO469" s="5"/>
      <c r="AP469" s="5"/>
      <c r="AQ469" s="5"/>
      <c r="AR469" s="5"/>
      <c r="AS469" s="5"/>
      <c r="AT469" s="5"/>
      <c r="AU469" s="5"/>
      <c r="AV469" s="5"/>
      <c r="AW469" s="5"/>
      <c r="AX469" s="5"/>
      <c r="AY469" s="5"/>
    </row>
    <row r="470" spans="40:51" x14ac:dyDescent="0.2">
      <c r="AN470" s="5"/>
      <c r="AO470" s="5"/>
      <c r="AP470" s="5"/>
      <c r="AQ470" s="5"/>
      <c r="AR470" s="5"/>
      <c r="AS470" s="5"/>
      <c r="AT470" s="5"/>
      <c r="AU470" s="5"/>
      <c r="AV470" s="5"/>
      <c r="AW470" s="5"/>
      <c r="AX470" s="5"/>
      <c r="AY470" s="5"/>
    </row>
    <row r="471" spans="40:51" x14ac:dyDescent="0.2">
      <c r="AN471" s="5"/>
      <c r="AO471" s="5"/>
      <c r="AP471" s="5"/>
      <c r="AQ471" s="5"/>
      <c r="AR471" s="5"/>
      <c r="AS471" s="5"/>
      <c r="AT471" s="5"/>
      <c r="AU471" s="5"/>
      <c r="AV471" s="5"/>
      <c r="AW471" s="5"/>
      <c r="AX471" s="5"/>
      <c r="AY471" s="5"/>
    </row>
    <row r="472" spans="40:51" x14ac:dyDescent="0.2">
      <c r="AN472" s="5"/>
      <c r="AO472" s="5"/>
      <c r="AP472" s="5"/>
      <c r="AQ472" s="5"/>
      <c r="AR472" s="5"/>
      <c r="AS472" s="5"/>
      <c r="AT472" s="5"/>
      <c r="AU472" s="5"/>
      <c r="AV472" s="5"/>
      <c r="AW472" s="5"/>
      <c r="AX472" s="5"/>
      <c r="AY472" s="5"/>
    </row>
    <row r="473" spans="40:51" x14ac:dyDescent="0.2">
      <c r="AN473" s="5"/>
      <c r="AO473" s="5"/>
      <c r="AP473" s="5"/>
      <c r="AQ473" s="5"/>
      <c r="AR473" s="5"/>
      <c r="AS473" s="5"/>
      <c r="AT473" s="5"/>
      <c r="AU473" s="5"/>
      <c r="AV473" s="5"/>
      <c r="AW473" s="5"/>
      <c r="AX473" s="5"/>
      <c r="AY473" s="5"/>
    </row>
    <row r="474" spans="40:51" x14ac:dyDescent="0.2">
      <c r="AN474" s="5"/>
      <c r="AO474" s="5"/>
      <c r="AP474" s="5"/>
      <c r="AQ474" s="5"/>
      <c r="AR474" s="5"/>
      <c r="AS474" s="5"/>
      <c r="AT474" s="5"/>
      <c r="AU474" s="5"/>
      <c r="AV474" s="5"/>
      <c r="AW474" s="5"/>
      <c r="AX474" s="5"/>
      <c r="AY474" s="5"/>
    </row>
    <row r="475" spans="40:51" x14ac:dyDescent="0.2">
      <c r="AN475" s="5"/>
      <c r="AO475" s="5"/>
      <c r="AP475" s="5"/>
      <c r="AQ475" s="5"/>
      <c r="AR475" s="5"/>
      <c r="AS475" s="5"/>
      <c r="AT475" s="5"/>
      <c r="AU475" s="5"/>
      <c r="AV475" s="5"/>
      <c r="AW475" s="5"/>
      <c r="AX475" s="5"/>
      <c r="AY475" s="5"/>
    </row>
    <row r="476" spans="40:51" x14ac:dyDescent="0.2">
      <c r="AN476" s="5"/>
      <c r="AO476" s="5"/>
      <c r="AP476" s="5"/>
      <c r="AQ476" s="5"/>
      <c r="AR476" s="5"/>
      <c r="AS476" s="5"/>
      <c r="AT476" s="5"/>
      <c r="AU476" s="5"/>
      <c r="AV476" s="5"/>
      <c r="AW476" s="5"/>
      <c r="AX476" s="5"/>
      <c r="AY476" s="5"/>
    </row>
    <row r="477" spans="40:51" x14ac:dyDescent="0.2">
      <c r="AN477" s="5"/>
      <c r="AO477" s="5"/>
      <c r="AP477" s="5"/>
      <c r="AQ477" s="5"/>
      <c r="AR477" s="5"/>
      <c r="AS477" s="5"/>
      <c r="AT477" s="5"/>
      <c r="AU477" s="5"/>
      <c r="AV477" s="5"/>
      <c r="AW477" s="5"/>
      <c r="AX477" s="5"/>
      <c r="AY477" s="5"/>
    </row>
    <row r="478" spans="40:51" x14ac:dyDescent="0.2">
      <c r="AN478" s="5"/>
      <c r="AO478" s="5"/>
      <c r="AP478" s="5"/>
      <c r="AQ478" s="5"/>
      <c r="AR478" s="5"/>
      <c r="AS478" s="5"/>
      <c r="AT478" s="5"/>
      <c r="AU478" s="5"/>
      <c r="AV478" s="5"/>
      <c r="AW478" s="5"/>
      <c r="AX478" s="5"/>
      <c r="AY478" s="5"/>
    </row>
    <row r="479" spans="40:51" x14ac:dyDescent="0.2">
      <c r="AN479" s="5"/>
      <c r="AO479" s="5"/>
      <c r="AP479" s="5"/>
      <c r="AQ479" s="5"/>
      <c r="AR479" s="5"/>
      <c r="AS479" s="5"/>
      <c r="AT479" s="5"/>
      <c r="AU479" s="5"/>
      <c r="AV479" s="5"/>
      <c r="AW479" s="5"/>
      <c r="AX479" s="5"/>
      <c r="AY479" s="5"/>
    </row>
    <row r="480" spans="40:51" x14ac:dyDescent="0.2">
      <c r="AN480" s="5"/>
      <c r="AO480" s="5"/>
      <c r="AP480" s="5"/>
      <c r="AQ480" s="5"/>
      <c r="AR480" s="5"/>
      <c r="AS480" s="5"/>
      <c r="AT480" s="5"/>
      <c r="AU480" s="5"/>
      <c r="AV480" s="5"/>
      <c r="AW480" s="5"/>
      <c r="AX480" s="5"/>
      <c r="AY480" s="5"/>
    </row>
    <row r="481" spans="40:51" x14ac:dyDescent="0.2">
      <c r="AN481" s="5"/>
      <c r="AO481" s="5"/>
      <c r="AP481" s="5"/>
      <c r="AQ481" s="5"/>
      <c r="AR481" s="5"/>
      <c r="AS481" s="5"/>
      <c r="AT481" s="5"/>
      <c r="AU481" s="5"/>
      <c r="AV481" s="5"/>
      <c r="AW481" s="5"/>
      <c r="AX481" s="5"/>
      <c r="AY481" s="5"/>
    </row>
    <row r="482" spans="40:51" x14ac:dyDescent="0.2">
      <c r="AN482" s="5"/>
      <c r="AO482" s="5"/>
      <c r="AP482" s="5"/>
      <c r="AQ482" s="5"/>
      <c r="AR482" s="5"/>
      <c r="AS482" s="5"/>
      <c r="AT482" s="5"/>
      <c r="AU482" s="5"/>
      <c r="AV482" s="5"/>
      <c r="AW482" s="5"/>
      <c r="AX482" s="5"/>
      <c r="AY482" s="5"/>
    </row>
    <row r="483" spans="40:51" x14ac:dyDescent="0.2">
      <c r="AN483" s="5"/>
      <c r="AO483" s="5"/>
      <c r="AP483" s="5"/>
      <c r="AQ483" s="5"/>
      <c r="AR483" s="5"/>
      <c r="AS483" s="5"/>
      <c r="AT483" s="5"/>
      <c r="AU483" s="5"/>
      <c r="AV483" s="5"/>
      <c r="AW483" s="5"/>
      <c r="AX483" s="5"/>
      <c r="AY483" s="5"/>
    </row>
    <row r="484" spans="40:51" x14ac:dyDescent="0.2">
      <c r="AN484" s="5"/>
      <c r="AO484" s="5"/>
      <c r="AP484" s="5"/>
      <c r="AQ484" s="5"/>
      <c r="AR484" s="5"/>
      <c r="AS484" s="5"/>
      <c r="AT484" s="5"/>
      <c r="AU484" s="5"/>
      <c r="AV484" s="5"/>
      <c r="AW484" s="5"/>
      <c r="AX484" s="5"/>
      <c r="AY484" s="5"/>
    </row>
    <row r="485" spans="40:51" x14ac:dyDescent="0.2">
      <c r="AN485" s="5"/>
      <c r="AO485" s="5"/>
      <c r="AP485" s="5"/>
      <c r="AQ485" s="5"/>
      <c r="AR485" s="5"/>
      <c r="AS485" s="5"/>
      <c r="AT485" s="5"/>
      <c r="AU485" s="5"/>
      <c r="AV485" s="5"/>
      <c r="AW485" s="5"/>
      <c r="AX485" s="5"/>
      <c r="AY485" s="5"/>
    </row>
    <row r="486" spans="40:51" x14ac:dyDescent="0.2">
      <c r="AN486" s="5"/>
      <c r="AO486" s="5"/>
      <c r="AP486" s="5"/>
      <c r="AQ486" s="5"/>
      <c r="AR486" s="5"/>
      <c r="AS486" s="5"/>
      <c r="AT486" s="5"/>
      <c r="AU486" s="5"/>
      <c r="AV486" s="5"/>
      <c r="AW486" s="5"/>
      <c r="AX486" s="5"/>
      <c r="AY486" s="5"/>
    </row>
    <row r="487" spans="40:51" x14ac:dyDescent="0.2">
      <c r="AN487" s="5"/>
      <c r="AO487" s="5"/>
      <c r="AP487" s="5"/>
      <c r="AQ487" s="5"/>
      <c r="AR487" s="5"/>
      <c r="AS487" s="5"/>
      <c r="AT487" s="5"/>
      <c r="AU487" s="5"/>
      <c r="AV487" s="5"/>
      <c r="AW487" s="5"/>
      <c r="AX487" s="5"/>
      <c r="AY487" s="5"/>
    </row>
    <row r="488" spans="40:51" x14ac:dyDescent="0.2">
      <c r="AN488" s="5"/>
      <c r="AO488" s="5"/>
      <c r="AP488" s="5"/>
      <c r="AQ488" s="5"/>
      <c r="AR488" s="5"/>
      <c r="AS488" s="5"/>
      <c r="AT488" s="5"/>
      <c r="AU488" s="5"/>
      <c r="AV488" s="5"/>
      <c r="AW488" s="5"/>
      <c r="AX488" s="5"/>
      <c r="AY488" s="5"/>
    </row>
    <row r="489" spans="40:51" x14ac:dyDescent="0.2">
      <c r="AN489" s="5"/>
      <c r="AO489" s="5"/>
      <c r="AP489" s="5"/>
      <c r="AQ489" s="5"/>
      <c r="AR489" s="5"/>
      <c r="AS489" s="5"/>
      <c r="AT489" s="5"/>
      <c r="AU489" s="5"/>
      <c r="AV489" s="5"/>
      <c r="AW489" s="5"/>
      <c r="AX489" s="5"/>
      <c r="AY489" s="5"/>
    </row>
    <row r="490" spans="40:51" x14ac:dyDescent="0.2">
      <c r="AN490" s="5"/>
      <c r="AO490" s="5"/>
      <c r="AP490" s="5"/>
      <c r="AQ490" s="5"/>
      <c r="AR490" s="5"/>
      <c r="AS490" s="5"/>
      <c r="AT490" s="5"/>
      <c r="AU490" s="5"/>
      <c r="AV490" s="5"/>
      <c r="AW490" s="5"/>
      <c r="AX490" s="5"/>
      <c r="AY490" s="5"/>
    </row>
    <row r="491" spans="40:51" x14ac:dyDescent="0.2">
      <c r="AN491" s="5"/>
      <c r="AO491" s="5"/>
      <c r="AP491" s="5"/>
      <c r="AQ491" s="5"/>
      <c r="AR491" s="5"/>
      <c r="AS491" s="5"/>
      <c r="AT491" s="5"/>
      <c r="AU491" s="5"/>
      <c r="AV491" s="5"/>
      <c r="AW491" s="5"/>
      <c r="AX491" s="5"/>
      <c r="AY491" s="5"/>
    </row>
    <row r="492" spans="40:51" x14ac:dyDescent="0.2">
      <c r="AN492" s="5"/>
      <c r="AO492" s="5"/>
      <c r="AP492" s="5"/>
      <c r="AQ492" s="5"/>
      <c r="AR492" s="5"/>
      <c r="AS492" s="5"/>
      <c r="AT492" s="5"/>
      <c r="AU492" s="5"/>
      <c r="AV492" s="5"/>
      <c r="AW492" s="5"/>
      <c r="AX492" s="5"/>
      <c r="AY492" s="5"/>
    </row>
    <row r="493" spans="40:51" x14ac:dyDescent="0.2">
      <c r="AN493" s="5"/>
      <c r="AO493" s="5"/>
      <c r="AP493" s="5"/>
      <c r="AQ493" s="5"/>
      <c r="AR493" s="5"/>
      <c r="AS493" s="5"/>
      <c r="AT493" s="5"/>
      <c r="AU493" s="5"/>
      <c r="AV493" s="5"/>
      <c r="AW493" s="5"/>
      <c r="AX493" s="5"/>
      <c r="AY493" s="5"/>
    </row>
    <row r="494" spans="40:51" x14ac:dyDescent="0.2">
      <c r="AN494" s="5"/>
      <c r="AO494" s="5"/>
      <c r="AP494" s="5"/>
      <c r="AQ494" s="5"/>
      <c r="AR494" s="5"/>
      <c r="AS494" s="5"/>
      <c r="AT494" s="5"/>
      <c r="AU494" s="5"/>
      <c r="AV494" s="5"/>
      <c r="AW494" s="5"/>
      <c r="AX494" s="5"/>
      <c r="AY494" s="5"/>
    </row>
    <row r="495" spans="40:51" x14ac:dyDescent="0.2">
      <c r="AN495" s="5"/>
      <c r="AO495" s="5"/>
      <c r="AP495" s="5"/>
      <c r="AQ495" s="5"/>
      <c r="AR495" s="5"/>
      <c r="AS495" s="5"/>
      <c r="AT495" s="5"/>
      <c r="AU495" s="5"/>
      <c r="AV495" s="5"/>
      <c r="AW495" s="5"/>
      <c r="AX495" s="5"/>
      <c r="AY495" s="5"/>
    </row>
    <row r="496" spans="40:51" x14ac:dyDescent="0.2">
      <c r="AN496" s="5"/>
      <c r="AO496" s="5"/>
      <c r="AP496" s="5"/>
      <c r="AQ496" s="5"/>
      <c r="AR496" s="5"/>
      <c r="AS496" s="5"/>
      <c r="AT496" s="5"/>
      <c r="AU496" s="5"/>
      <c r="AV496" s="5"/>
      <c r="AW496" s="5"/>
      <c r="AX496" s="5"/>
      <c r="AY496" s="5"/>
    </row>
    <row r="497" spans="40:51" x14ac:dyDescent="0.2">
      <c r="AN497" s="5"/>
      <c r="AO497" s="5"/>
      <c r="AP497" s="5"/>
      <c r="AQ497" s="5"/>
      <c r="AR497" s="5"/>
      <c r="AS497" s="5"/>
      <c r="AT497" s="5"/>
      <c r="AU497" s="5"/>
      <c r="AV497" s="5"/>
      <c r="AW497" s="5"/>
      <c r="AX497" s="5"/>
      <c r="AY497" s="5"/>
    </row>
    <row r="498" spans="40:51" x14ac:dyDescent="0.2">
      <c r="AN498" s="5"/>
      <c r="AO498" s="5"/>
      <c r="AP498" s="5"/>
      <c r="AQ498" s="5"/>
      <c r="AR498" s="5"/>
      <c r="AS498" s="5"/>
      <c r="AT498" s="5"/>
      <c r="AU498" s="5"/>
      <c r="AV498" s="5"/>
      <c r="AW498" s="5"/>
      <c r="AX498" s="5"/>
      <c r="AY498" s="5"/>
    </row>
    <row r="499" spans="40:51" x14ac:dyDescent="0.2">
      <c r="AN499" s="5"/>
      <c r="AO499" s="5"/>
      <c r="AP499" s="5"/>
      <c r="AQ499" s="5"/>
      <c r="AR499" s="5"/>
      <c r="AS499" s="5"/>
      <c r="AT499" s="5"/>
      <c r="AU499" s="5"/>
      <c r="AV499" s="5"/>
      <c r="AW499" s="5"/>
      <c r="AX499" s="5"/>
      <c r="AY499" s="5"/>
    </row>
    <row r="500" spans="40:51" x14ac:dyDescent="0.2">
      <c r="AN500" s="5"/>
      <c r="AO500" s="5"/>
      <c r="AP500" s="5"/>
      <c r="AQ500" s="5"/>
      <c r="AR500" s="5"/>
      <c r="AS500" s="5"/>
      <c r="AT500" s="5"/>
      <c r="AU500" s="5"/>
      <c r="AV500" s="5"/>
      <c r="AW500" s="5"/>
      <c r="AX500" s="5"/>
      <c r="AY500" s="5"/>
    </row>
    <row r="501" spans="40:51" x14ac:dyDescent="0.2">
      <c r="AN501" s="5"/>
      <c r="AO501" s="5"/>
      <c r="AP501" s="5"/>
      <c r="AQ501" s="5"/>
      <c r="AR501" s="5"/>
      <c r="AS501" s="5"/>
      <c r="AT501" s="5"/>
      <c r="AU501" s="5"/>
      <c r="AV501" s="5"/>
      <c r="AW501" s="5"/>
      <c r="AX501" s="5"/>
      <c r="AY501" s="5"/>
    </row>
    <row r="502" spans="40:51" x14ac:dyDescent="0.2">
      <c r="AN502" s="5"/>
      <c r="AO502" s="5"/>
      <c r="AP502" s="5"/>
      <c r="AQ502" s="5"/>
      <c r="AR502" s="5"/>
      <c r="AS502" s="5"/>
      <c r="AT502" s="5"/>
      <c r="AU502" s="5"/>
      <c r="AV502" s="5"/>
      <c r="AW502" s="5"/>
      <c r="AX502" s="5"/>
      <c r="AY502" s="5"/>
    </row>
    <row r="503" spans="40:51" x14ac:dyDescent="0.2">
      <c r="AN503" s="5"/>
      <c r="AO503" s="5"/>
      <c r="AP503" s="5"/>
      <c r="AQ503" s="5"/>
      <c r="AR503" s="5"/>
      <c r="AS503" s="5"/>
      <c r="AT503" s="5"/>
      <c r="AU503" s="5"/>
      <c r="AV503" s="5"/>
      <c r="AW503" s="5"/>
      <c r="AX503" s="5"/>
      <c r="AY503" s="5"/>
    </row>
    <row r="504" spans="40:51" x14ac:dyDescent="0.2">
      <c r="AN504" s="5"/>
      <c r="AO504" s="5"/>
      <c r="AP504" s="5"/>
      <c r="AQ504" s="5"/>
      <c r="AR504" s="5"/>
      <c r="AS504" s="5"/>
      <c r="AT504" s="5"/>
      <c r="AU504" s="5"/>
      <c r="AV504" s="5"/>
      <c r="AW504" s="5"/>
      <c r="AX504" s="5"/>
      <c r="AY504" s="5"/>
    </row>
    <row r="505" spans="40:51" x14ac:dyDescent="0.2">
      <c r="AN505" s="5"/>
      <c r="AO505" s="5"/>
      <c r="AP505" s="5"/>
      <c r="AQ505" s="5"/>
      <c r="AR505" s="5"/>
      <c r="AS505" s="5"/>
      <c r="AT505" s="5"/>
      <c r="AU505" s="5"/>
      <c r="AV505" s="5"/>
      <c r="AW505" s="5"/>
      <c r="AX505" s="5"/>
      <c r="AY505" s="5"/>
    </row>
    <row r="506" spans="40:51" x14ac:dyDescent="0.2">
      <c r="AN506" s="5"/>
      <c r="AO506" s="5"/>
      <c r="AP506" s="5"/>
      <c r="AQ506" s="5"/>
      <c r="AR506" s="5"/>
      <c r="AS506" s="5"/>
      <c r="AT506" s="5"/>
      <c r="AU506" s="5"/>
      <c r="AV506" s="5"/>
      <c r="AW506" s="5"/>
      <c r="AX506" s="5"/>
      <c r="AY506" s="5"/>
    </row>
    <row r="507" spans="40:51" x14ac:dyDescent="0.2">
      <c r="AN507" s="5"/>
      <c r="AO507" s="5"/>
      <c r="AP507" s="5"/>
      <c r="AQ507" s="5"/>
      <c r="AR507" s="5"/>
      <c r="AS507" s="5"/>
      <c r="AT507" s="5"/>
      <c r="AU507" s="5"/>
      <c r="AV507" s="5"/>
      <c r="AW507" s="5"/>
      <c r="AX507" s="5"/>
      <c r="AY507" s="5"/>
    </row>
    <row r="508" spans="40:51" x14ac:dyDescent="0.2">
      <c r="AN508" s="5"/>
      <c r="AO508" s="5"/>
      <c r="AP508" s="5"/>
      <c r="AQ508" s="5"/>
      <c r="AR508" s="5"/>
      <c r="AS508" s="5"/>
      <c r="AT508" s="5"/>
      <c r="AU508" s="5"/>
      <c r="AV508" s="5"/>
      <c r="AW508" s="5"/>
      <c r="AX508" s="5"/>
      <c r="AY508" s="5"/>
    </row>
    <row r="509" spans="40:51" x14ac:dyDescent="0.2">
      <c r="AN509" s="5"/>
      <c r="AO509" s="5"/>
      <c r="AP509" s="5"/>
      <c r="AQ509" s="5"/>
      <c r="AR509" s="5"/>
      <c r="AS509" s="5"/>
      <c r="AT509" s="5"/>
      <c r="AU509" s="5"/>
      <c r="AV509" s="5"/>
      <c r="AW509" s="5"/>
      <c r="AX509" s="5"/>
      <c r="AY509" s="5"/>
    </row>
    <row r="510" spans="40:51" x14ac:dyDescent="0.2">
      <c r="AN510" s="5"/>
      <c r="AO510" s="5"/>
      <c r="AP510" s="5"/>
      <c r="AQ510" s="5"/>
      <c r="AR510" s="5"/>
      <c r="AS510" s="5"/>
      <c r="AT510" s="5"/>
      <c r="AU510" s="5"/>
      <c r="AV510" s="5"/>
      <c r="AW510" s="5"/>
      <c r="AX510" s="5"/>
      <c r="AY510" s="5"/>
    </row>
    <row r="511" spans="40:51" x14ac:dyDescent="0.2">
      <c r="AN511" s="5"/>
      <c r="AO511" s="5"/>
      <c r="AP511" s="5"/>
      <c r="AQ511" s="5"/>
      <c r="AR511" s="5"/>
      <c r="AS511" s="5"/>
      <c r="AT511" s="5"/>
      <c r="AU511" s="5"/>
      <c r="AV511" s="5"/>
      <c r="AW511" s="5"/>
      <c r="AX511" s="5"/>
      <c r="AY511" s="5"/>
    </row>
    <row r="512" spans="40:51" x14ac:dyDescent="0.2">
      <c r="AN512" s="5"/>
      <c r="AO512" s="5"/>
      <c r="AP512" s="5"/>
      <c r="AQ512" s="5"/>
      <c r="AR512" s="5"/>
      <c r="AS512" s="5"/>
      <c r="AT512" s="5"/>
      <c r="AU512" s="5"/>
      <c r="AV512" s="5"/>
      <c r="AW512" s="5"/>
      <c r="AX512" s="5"/>
      <c r="AY512" s="5"/>
    </row>
    <row r="513" spans="40:51" x14ac:dyDescent="0.2">
      <c r="AN513" s="5"/>
      <c r="AO513" s="5"/>
      <c r="AP513" s="5"/>
      <c r="AQ513" s="5"/>
      <c r="AR513" s="5"/>
      <c r="AS513" s="5"/>
      <c r="AT513" s="5"/>
      <c r="AU513" s="5"/>
      <c r="AV513" s="5"/>
      <c r="AW513" s="5"/>
      <c r="AX513" s="5"/>
      <c r="AY513" s="5"/>
    </row>
    <row r="514" spans="40:51" x14ac:dyDescent="0.2">
      <c r="AN514" s="5"/>
      <c r="AO514" s="5"/>
      <c r="AP514" s="5"/>
      <c r="AQ514" s="5"/>
      <c r="AR514" s="5"/>
      <c r="AS514" s="5"/>
      <c r="AT514" s="5"/>
      <c r="AU514" s="5"/>
      <c r="AV514" s="5"/>
      <c r="AW514" s="5"/>
      <c r="AX514" s="5"/>
      <c r="AY514" s="5"/>
    </row>
    <row r="515" spans="40:51" x14ac:dyDescent="0.2">
      <c r="AN515" s="5"/>
      <c r="AO515" s="5"/>
      <c r="AP515" s="5"/>
      <c r="AQ515" s="5"/>
      <c r="AR515" s="5"/>
      <c r="AS515" s="5"/>
      <c r="AT515" s="5"/>
      <c r="AU515" s="5"/>
      <c r="AV515" s="5"/>
      <c r="AW515" s="5"/>
      <c r="AX515" s="5"/>
      <c r="AY515" s="5"/>
    </row>
    <row r="516" spans="40:51" x14ac:dyDescent="0.2">
      <c r="AN516" s="5"/>
      <c r="AO516" s="5"/>
      <c r="AP516" s="5"/>
      <c r="AQ516" s="5"/>
      <c r="AR516" s="5"/>
      <c r="AS516" s="5"/>
      <c r="AT516" s="5"/>
      <c r="AU516" s="5"/>
      <c r="AV516" s="5"/>
      <c r="AW516" s="5"/>
      <c r="AX516" s="5"/>
      <c r="AY516" s="5"/>
    </row>
    <row r="517" spans="40:51" x14ac:dyDescent="0.2">
      <c r="AN517" s="5"/>
      <c r="AO517" s="5"/>
      <c r="AP517" s="5"/>
      <c r="AQ517" s="5"/>
      <c r="AR517" s="5"/>
      <c r="AS517" s="5"/>
      <c r="AT517" s="5"/>
      <c r="AU517" s="5"/>
      <c r="AV517" s="5"/>
      <c r="AW517" s="5"/>
      <c r="AX517" s="5"/>
      <c r="AY517" s="5"/>
    </row>
    <row r="518" spans="40:51" x14ac:dyDescent="0.2">
      <c r="AN518" s="5"/>
      <c r="AO518" s="5"/>
      <c r="AP518" s="5"/>
      <c r="AQ518" s="5"/>
      <c r="AR518" s="5"/>
      <c r="AS518" s="5"/>
      <c r="AT518" s="5"/>
      <c r="AU518" s="5"/>
      <c r="AV518" s="5"/>
      <c r="AW518" s="5"/>
      <c r="AX518" s="5"/>
      <c r="AY518" s="5"/>
    </row>
    <row r="519" spans="40:51" x14ac:dyDescent="0.2">
      <c r="AN519" s="5"/>
      <c r="AO519" s="5"/>
      <c r="AP519" s="5"/>
      <c r="AQ519" s="5"/>
      <c r="AR519" s="5"/>
      <c r="AS519" s="5"/>
      <c r="AT519" s="5"/>
      <c r="AU519" s="5"/>
      <c r="AV519" s="5"/>
      <c r="AW519" s="5"/>
      <c r="AX519" s="5"/>
      <c r="AY519" s="5"/>
    </row>
    <row r="520" spans="40:51" x14ac:dyDescent="0.2">
      <c r="AN520" s="5"/>
      <c r="AO520" s="5"/>
      <c r="AP520" s="5"/>
      <c r="AQ520" s="5"/>
      <c r="AR520" s="5"/>
      <c r="AS520" s="5"/>
      <c r="AT520" s="5"/>
      <c r="AU520" s="5"/>
      <c r="AV520" s="5"/>
      <c r="AW520" s="5"/>
      <c r="AX520" s="5"/>
      <c r="AY520" s="5"/>
    </row>
    <row r="521" spans="40:51" x14ac:dyDescent="0.2">
      <c r="AN521" s="5"/>
      <c r="AO521" s="5"/>
      <c r="AP521" s="5"/>
      <c r="AQ521" s="5"/>
      <c r="AR521" s="5"/>
      <c r="AS521" s="5"/>
      <c r="AT521" s="5"/>
      <c r="AU521" s="5"/>
      <c r="AV521" s="5"/>
      <c r="AW521" s="5"/>
      <c r="AX521" s="5"/>
      <c r="AY521" s="5"/>
    </row>
    <row r="522" spans="40:51" x14ac:dyDescent="0.2">
      <c r="AN522" s="5"/>
      <c r="AO522" s="5"/>
      <c r="AP522" s="5"/>
      <c r="AQ522" s="5"/>
      <c r="AR522" s="5"/>
      <c r="AS522" s="5"/>
      <c r="AT522" s="5"/>
      <c r="AU522" s="5"/>
      <c r="AV522" s="5"/>
      <c r="AW522" s="5"/>
      <c r="AX522" s="5"/>
      <c r="AY522" s="5"/>
    </row>
    <row r="523" spans="40:51" x14ac:dyDescent="0.2">
      <c r="AN523" s="5"/>
      <c r="AO523" s="5"/>
      <c r="AP523" s="5"/>
      <c r="AQ523" s="5"/>
      <c r="AR523" s="5"/>
      <c r="AS523" s="5"/>
      <c r="AT523" s="5"/>
      <c r="AU523" s="5"/>
      <c r="AV523" s="5"/>
      <c r="AW523" s="5"/>
      <c r="AX523" s="5"/>
      <c r="AY523" s="5"/>
    </row>
    <row r="524" spans="40:51" x14ac:dyDescent="0.2">
      <c r="AN524" s="5"/>
      <c r="AO524" s="5"/>
      <c r="AP524" s="5"/>
      <c r="AQ524" s="5"/>
      <c r="AR524" s="5"/>
      <c r="AS524" s="5"/>
      <c r="AT524" s="5"/>
      <c r="AU524" s="5"/>
      <c r="AV524" s="5"/>
      <c r="AW524" s="5"/>
      <c r="AX524" s="5"/>
      <c r="AY524" s="5"/>
    </row>
    <row r="525" spans="40:51" x14ac:dyDescent="0.2">
      <c r="AN525" s="5"/>
      <c r="AO525" s="5"/>
      <c r="AP525" s="5"/>
      <c r="AQ525" s="5"/>
      <c r="AR525" s="5"/>
      <c r="AS525" s="5"/>
      <c r="AT525" s="5"/>
      <c r="AU525" s="5"/>
      <c r="AV525" s="5"/>
      <c r="AW525" s="5"/>
      <c r="AX525" s="5"/>
      <c r="AY525" s="5"/>
    </row>
    <row r="526" spans="40:51" x14ac:dyDescent="0.2">
      <c r="AN526" s="5"/>
      <c r="AO526" s="5"/>
      <c r="AP526" s="5"/>
      <c r="AQ526" s="5"/>
      <c r="AR526" s="5"/>
      <c r="AS526" s="5"/>
      <c r="AT526" s="5"/>
      <c r="AU526" s="5"/>
      <c r="AV526" s="5"/>
      <c r="AW526" s="5"/>
      <c r="AX526" s="5"/>
      <c r="AY526" s="5"/>
    </row>
    <row r="527" spans="40:51" x14ac:dyDescent="0.2">
      <c r="AN527" s="5"/>
      <c r="AO527" s="5"/>
      <c r="AP527" s="5"/>
      <c r="AQ527" s="5"/>
      <c r="AR527" s="5"/>
      <c r="AS527" s="5"/>
      <c r="AT527" s="5"/>
      <c r="AU527" s="5"/>
      <c r="AV527" s="5"/>
      <c r="AW527" s="5"/>
      <c r="AX527" s="5"/>
      <c r="AY527" s="5"/>
    </row>
    <row r="528" spans="40:51" x14ac:dyDescent="0.2">
      <c r="AN528" s="5"/>
      <c r="AO528" s="5"/>
      <c r="AP528" s="5"/>
      <c r="AQ528" s="5"/>
      <c r="AR528" s="5"/>
      <c r="AS528" s="5"/>
      <c r="AT528" s="5"/>
      <c r="AU528" s="5"/>
      <c r="AV528" s="5"/>
      <c r="AW528" s="5"/>
      <c r="AX528" s="5"/>
      <c r="AY528" s="5"/>
    </row>
    <row r="529" spans="40:51" x14ac:dyDescent="0.2">
      <c r="AN529" s="5"/>
      <c r="AO529" s="5"/>
      <c r="AP529" s="5"/>
      <c r="AQ529" s="5"/>
      <c r="AR529" s="5"/>
      <c r="AS529" s="5"/>
      <c r="AT529" s="5"/>
      <c r="AU529" s="5"/>
      <c r="AV529" s="5"/>
      <c r="AW529" s="5"/>
      <c r="AX529" s="5"/>
      <c r="AY529" s="5"/>
    </row>
    <row r="530" spans="40:51" x14ac:dyDescent="0.2">
      <c r="AN530" s="5"/>
      <c r="AO530" s="5"/>
      <c r="AP530" s="5"/>
      <c r="AQ530" s="5"/>
      <c r="AR530" s="5"/>
      <c r="AS530" s="5"/>
      <c r="AT530" s="5"/>
      <c r="AU530" s="5"/>
      <c r="AV530" s="5"/>
      <c r="AW530" s="5"/>
      <c r="AX530" s="5"/>
      <c r="AY530" s="5"/>
    </row>
    <row r="531" spans="40:51" x14ac:dyDescent="0.2">
      <c r="AN531" s="5"/>
      <c r="AO531" s="5"/>
      <c r="AP531" s="5"/>
      <c r="AQ531" s="5"/>
      <c r="AR531" s="5"/>
      <c r="AS531" s="5"/>
      <c r="AT531" s="5"/>
      <c r="AU531" s="5"/>
      <c r="AV531" s="5"/>
      <c r="AW531" s="5"/>
      <c r="AX531" s="5"/>
      <c r="AY531" s="5"/>
    </row>
    <row r="532" spans="40:51" x14ac:dyDescent="0.2">
      <c r="AN532" s="5"/>
      <c r="AO532" s="5"/>
      <c r="AP532" s="5"/>
      <c r="AQ532" s="5"/>
      <c r="AR532" s="5"/>
      <c r="AS532" s="5"/>
      <c r="AT532" s="5"/>
      <c r="AU532" s="5"/>
      <c r="AV532" s="5"/>
      <c r="AW532" s="5"/>
      <c r="AX532" s="5"/>
      <c r="AY532" s="5"/>
    </row>
    <row r="533" spans="40:51" x14ac:dyDescent="0.2">
      <c r="AN533" s="5"/>
      <c r="AO533" s="5"/>
      <c r="AP533" s="5"/>
      <c r="AQ533" s="5"/>
      <c r="AR533" s="5"/>
      <c r="AS533" s="5"/>
      <c r="AT533" s="5"/>
      <c r="AU533" s="5"/>
      <c r="AV533" s="5"/>
      <c r="AW533" s="5"/>
      <c r="AX533" s="5"/>
      <c r="AY533" s="5"/>
    </row>
    <row r="534" spans="40:51" x14ac:dyDescent="0.2">
      <c r="AN534" s="5"/>
      <c r="AO534" s="5"/>
      <c r="AP534" s="5"/>
      <c r="AQ534" s="5"/>
      <c r="AR534" s="5"/>
      <c r="AS534" s="5"/>
      <c r="AT534" s="5"/>
      <c r="AU534" s="5"/>
      <c r="AV534" s="5"/>
      <c r="AW534" s="5"/>
      <c r="AX534" s="5"/>
      <c r="AY534" s="5"/>
    </row>
    <row r="535" spans="40:51" x14ac:dyDescent="0.2">
      <c r="AN535" s="5"/>
      <c r="AO535" s="5"/>
      <c r="AP535" s="5"/>
      <c r="AQ535" s="5"/>
      <c r="AR535" s="5"/>
      <c r="AS535" s="5"/>
      <c r="AT535" s="5"/>
      <c r="AU535" s="5"/>
      <c r="AV535" s="5"/>
      <c r="AW535" s="5"/>
      <c r="AX535" s="5"/>
      <c r="AY535" s="5"/>
    </row>
    <row r="536" spans="40:51" x14ac:dyDescent="0.2">
      <c r="AN536" s="5"/>
      <c r="AO536" s="5"/>
      <c r="AP536" s="5"/>
      <c r="AQ536" s="5"/>
      <c r="AR536" s="5"/>
      <c r="AS536" s="5"/>
      <c r="AT536" s="5"/>
      <c r="AU536" s="5"/>
      <c r="AV536" s="5"/>
      <c r="AW536" s="5"/>
      <c r="AX536" s="5"/>
      <c r="AY536" s="5"/>
    </row>
    <row r="537" spans="40:51" x14ac:dyDescent="0.2">
      <c r="AN537" s="5"/>
      <c r="AO537" s="5"/>
      <c r="AP537" s="5"/>
      <c r="AQ537" s="5"/>
      <c r="AR537" s="5"/>
      <c r="AS537" s="5"/>
      <c r="AT537" s="5"/>
      <c r="AU537" s="5"/>
      <c r="AV537" s="5"/>
      <c r="AW537" s="5"/>
      <c r="AX537" s="5"/>
      <c r="AY537" s="5"/>
    </row>
    <row r="538" spans="40:51" x14ac:dyDescent="0.2">
      <c r="AN538" s="5"/>
      <c r="AO538" s="5"/>
      <c r="AP538" s="5"/>
      <c r="AQ538" s="5"/>
      <c r="AR538" s="5"/>
      <c r="AS538" s="5"/>
      <c r="AT538" s="5"/>
      <c r="AU538" s="5"/>
      <c r="AV538" s="5"/>
      <c r="AW538" s="5"/>
      <c r="AX538" s="5"/>
      <c r="AY538" s="5"/>
    </row>
    <row r="539" spans="40:51" x14ac:dyDescent="0.2">
      <c r="AN539" s="5"/>
      <c r="AO539" s="5"/>
      <c r="AP539" s="5"/>
      <c r="AQ539" s="5"/>
      <c r="AR539" s="5"/>
      <c r="AS539" s="5"/>
      <c r="AT539" s="5"/>
      <c r="AU539" s="5"/>
      <c r="AV539" s="5"/>
      <c r="AW539" s="5"/>
      <c r="AX539" s="5"/>
      <c r="AY539" s="5"/>
    </row>
    <row r="540" spans="40:51" x14ac:dyDescent="0.2">
      <c r="AN540" s="5"/>
      <c r="AO540" s="5"/>
      <c r="AP540" s="5"/>
      <c r="AQ540" s="5"/>
      <c r="AR540" s="5"/>
      <c r="AS540" s="5"/>
      <c r="AT540" s="5"/>
      <c r="AU540" s="5"/>
      <c r="AV540" s="5"/>
      <c r="AW540" s="5"/>
      <c r="AX540" s="5"/>
      <c r="AY540" s="5"/>
    </row>
    <row r="541" spans="40:51" x14ac:dyDescent="0.2">
      <c r="AN541" s="5"/>
      <c r="AO541" s="5"/>
      <c r="AP541" s="5"/>
      <c r="AQ541" s="5"/>
      <c r="AR541" s="5"/>
      <c r="AS541" s="5"/>
      <c r="AT541" s="5"/>
      <c r="AU541" s="5"/>
      <c r="AV541" s="5"/>
      <c r="AW541" s="5"/>
      <c r="AX541" s="5"/>
      <c r="AY541" s="5"/>
    </row>
    <row r="542" spans="40:51" x14ac:dyDescent="0.2">
      <c r="AN542" s="5"/>
      <c r="AO542" s="5"/>
      <c r="AP542" s="5"/>
      <c r="AQ542" s="5"/>
      <c r="AR542" s="5"/>
      <c r="AS542" s="5"/>
      <c r="AT542" s="5"/>
      <c r="AU542" s="5"/>
      <c r="AV542" s="5"/>
      <c r="AW542" s="5"/>
      <c r="AX542" s="5"/>
      <c r="AY542" s="5"/>
    </row>
    <row r="543" spans="40:51" x14ac:dyDescent="0.2">
      <c r="AN543" s="5"/>
      <c r="AO543" s="5"/>
      <c r="AP543" s="5"/>
      <c r="AQ543" s="5"/>
      <c r="AR543" s="5"/>
      <c r="AS543" s="5"/>
      <c r="AT543" s="5"/>
      <c r="AU543" s="5"/>
      <c r="AV543" s="5"/>
      <c r="AW543" s="5"/>
      <c r="AX543" s="5"/>
      <c r="AY543" s="5"/>
    </row>
    <row r="544" spans="40:51" x14ac:dyDescent="0.2">
      <c r="AN544" s="5"/>
      <c r="AO544" s="5"/>
      <c r="AP544" s="5"/>
      <c r="AQ544" s="5"/>
      <c r="AR544" s="5"/>
      <c r="AS544" s="5"/>
      <c r="AT544" s="5"/>
      <c r="AU544" s="5"/>
      <c r="AV544" s="5"/>
      <c r="AW544" s="5"/>
      <c r="AX544" s="5"/>
      <c r="AY544" s="5"/>
    </row>
    <row r="545" spans="40:51" x14ac:dyDescent="0.2">
      <c r="AN545" s="5"/>
      <c r="AO545" s="5"/>
      <c r="AP545" s="5"/>
      <c r="AQ545" s="5"/>
      <c r="AR545" s="5"/>
      <c r="AS545" s="5"/>
      <c r="AT545" s="5"/>
      <c r="AU545" s="5"/>
      <c r="AV545" s="5"/>
      <c r="AW545" s="5"/>
      <c r="AX545" s="5"/>
      <c r="AY545" s="5"/>
    </row>
    <row r="546" spans="40:51" x14ac:dyDescent="0.2">
      <c r="AN546" s="5"/>
      <c r="AO546" s="5"/>
      <c r="AP546" s="5"/>
      <c r="AQ546" s="5"/>
      <c r="AR546" s="5"/>
      <c r="AS546" s="5"/>
      <c r="AT546" s="5"/>
      <c r="AU546" s="5"/>
      <c r="AV546" s="5"/>
      <c r="AW546" s="5"/>
      <c r="AX546" s="5"/>
      <c r="AY546" s="5"/>
    </row>
    <row r="547" spans="40:51" x14ac:dyDescent="0.2">
      <c r="AN547" s="5"/>
      <c r="AO547" s="5"/>
      <c r="AP547" s="5"/>
      <c r="AQ547" s="5"/>
      <c r="AR547" s="5"/>
      <c r="AS547" s="5"/>
      <c r="AT547" s="5"/>
      <c r="AU547" s="5"/>
      <c r="AV547" s="5"/>
      <c r="AW547" s="5"/>
      <c r="AX547" s="5"/>
      <c r="AY547" s="5"/>
    </row>
    <row r="548" spans="40:51" x14ac:dyDescent="0.2">
      <c r="AN548" s="5"/>
      <c r="AO548" s="5"/>
      <c r="AP548" s="5"/>
      <c r="AQ548" s="5"/>
      <c r="AR548" s="5"/>
      <c r="AS548" s="5"/>
      <c r="AT548" s="5"/>
      <c r="AU548" s="5"/>
      <c r="AV548" s="5"/>
      <c r="AW548" s="5"/>
      <c r="AX548" s="5"/>
      <c r="AY548" s="5"/>
    </row>
    <row r="549" spans="40:51" x14ac:dyDescent="0.2">
      <c r="AN549" s="5"/>
      <c r="AO549" s="5"/>
      <c r="AP549" s="5"/>
      <c r="AQ549" s="5"/>
      <c r="AR549" s="5"/>
      <c r="AS549" s="5"/>
      <c r="AT549" s="5"/>
      <c r="AU549" s="5"/>
      <c r="AV549" s="5"/>
      <c r="AW549" s="5"/>
      <c r="AX549" s="5"/>
      <c r="AY549" s="5"/>
    </row>
    <row r="550" spans="40:51" x14ac:dyDescent="0.2">
      <c r="AN550" s="5"/>
      <c r="AO550" s="5"/>
      <c r="AP550" s="5"/>
      <c r="AQ550" s="5"/>
      <c r="AR550" s="5"/>
      <c r="AS550" s="5"/>
      <c r="AT550" s="5"/>
      <c r="AU550" s="5"/>
      <c r="AV550" s="5"/>
      <c r="AW550" s="5"/>
      <c r="AX550" s="5"/>
      <c r="AY550" s="5"/>
    </row>
    <row r="551" spans="40:51" x14ac:dyDescent="0.2">
      <c r="AO551" s="5"/>
      <c r="AP551" s="5"/>
      <c r="AQ551" s="5"/>
      <c r="AR551" s="5"/>
      <c r="AS551" s="5"/>
      <c r="AT551" s="5"/>
      <c r="AU551" s="5"/>
      <c r="AV551" s="5"/>
      <c r="AW551" s="5"/>
      <c r="AX551" s="5"/>
      <c r="AY551" s="5"/>
    </row>
    <row r="552" spans="40:51" x14ac:dyDescent="0.2">
      <c r="AO552" s="5"/>
      <c r="AP552" s="5"/>
      <c r="AQ552" s="5"/>
      <c r="AR552" s="5"/>
      <c r="AS552" s="5"/>
      <c r="AT552" s="5"/>
      <c r="AU552" s="5"/>
      <c r="AV552" s="5"/>
      <c r="AW552" s="5"/>
      <c r="AX552" s="5"/>
      <c r="AY552" s="5"/>
    </row>
    <row r="553" spans="40:51" x14ac:dyDescent="0.2">
      <c r="AO553" s="5"/>
      <c r="AP553" s="5"/>
      <c r="AQ553" s="5"/>
      <c r="AR553" s="5"/>
      <c r="AS553" s="5"/>
      <c r="AT553" s="5"/>
      <c r="AU553" s="5"/>
      <c r="AV553" s="5"/>
      <c r="AW553" s="5"/>
      <c r="AX553" s="5"/>
      <c r="AY553" s="5"/>
    </row>
    <row r="554" spans="40:51" x14ac:dyDescent="0.2">
      <c r="AO554" s="5"/>
      <c r="AP554" s="5"/>
      <c r="AQ554" s="5"/>
      <c r="AR554" s="5"/>
      <c r="AS554" s="5"/>
      <c r="AT554" s="5"/>
      <c r="AU554" s="5"/>
      <c r="AV554" s="5"/>
      <c r="AW554" s="5"/>
      <c r="AX554" s="5"/>
      <c r="AY554" s="5"/>
    </row>
  </sheetData>
  <sheetProtection password="C9A3" sheet="1" objects="1" scenarios="1" selectLockedCells="1"/>
  <mergeCells count="467">
    <mergeCell ref="L42:M42"/>
    <mergeCell ref="O42:P42"/>
    <mergeCell ref="L43:M43"/>
    <mergeCell ref="O43:P43"/>
    <mergeCell ref="K38:K44"/>
    <mergeCell ref="AH10:AR11"/>
    <mergeCell ref="AH12:AR12"/>
    <mergeCell ref="AF22:AF25"/>
    <mergeCell ref="E11:F11"/>
    <mergeCell ref="L20:S23"/>
    <mergeCell ref="K20:K23"/>
    <mergeCell ref="L29:S31"/>
    <mergeCell ref="K29:K31"/>
    <mergeCell ref="O35:S35"/>
    <mergeCell ref="L36:S36"/>
    <mergeCell ref="C8:F8"/>
    <mergeCell ref="L13:S13"/>
    <mergeCell ref="AF10:AF11"/>
    <mergeCell ref="L27:S27"/>
    <mergeCell ref="AF20:AF21"/>
    <mergeCell ref="AF16:AF18"/>
    <mergeCell ref="AF26:AF27"/>
    <mergeCell ref="F32:H32"/>
    <mergeCell ref="F34:H34"/>
    <mergeCell ref="F33:H33"/>
    <mergeCell ref="M116:M119"/>
    <mergeCell ref="N116:N119"/>
    <mergeCell ref="O116:O119"/>
    <mergeCell ref="L16:S18"/>
    <mergeCell ref="B21:H25"/>
    <mergeCell ref="B26:H28"/>
    <mergeCell ref="C31:E31"/>
    <mergeCell ref="M59:M62"/>
    <mergeCell ref="K59:K62"/>
    <mergeCell ref="F94:G94"/>
    <mergeCell ref="F95:G95"/>
    <mergeCell ref="F35:H35"/>
    <mergeCell ref="F39:H39"/>
    <mergeCell ref="F31:H31"/>
    <mergeCell ref="L26:S26"/>
    <mergeCell ref="B50:H53"/>
    <mergeCell ref="L32:S32"/>
    <mergeCell ref="F36:H36"/>
    <mergeCell ref="F37:H37"/>
    <mergeCell ref="F38:H38"/>
    <mergeCell ref="B54:C54"/>
    <mergeCell ref="L35:N35"/>
    <mergeCell ref="L33:N33"/>
    <mergeCell ref="L34:N34"/>
    <mergeCell ref="AT29:BD29"/>
    <mergeCell ref="AT33:BD33"/>
    <mergeCell ref="O33:S33"/>
    <mergeCell ref="AT38:BD38"/>
    <mergeCell ref="AT39:BD39"/>
    <mergeCell ref="AH39:AR39"/>
    <mergeCell ref="AH38:AR38"/>
    <mergeCell ref="F40:H40"/>
    <mergeCell ref="AH33:AR33"/>
    <mergeCell ref="L39:M39"/>
    <mergeCell ref="L40:M40"/>
    <mergeCell ref="O39:P39"/>
    <mergeCell ref="O40:P40"/>
    <mergeCell ref="AS16:AS18"/>
    <mergeCell ref="AH13:AR13"/>
    <mergeCell ref="AH22:AR25"/>
    <mergeCell ref="AH19:AR19"/>
    <mergeCell ref="AT15:BD15"/>
    <mergeCell ref="AH31:AR31"/>
    <mergeCell ref="AG20:AG21"/>
    <mergeCell ref="AH26:AR27"/>
    <mergeCell ref="AG26:AG27"/>
    <mergeCell ref="AH29:AR29"/>
    <mergeCell ref="AG16:AG18"/>
    <mergeCell ref="AH16:AR18"/>
    <mergeCell ref="AH14:AR14"/>
    <mergeCell ref="AS26:AS27"/>
    <mergeCell ref="AT26:BD27"/>
    <mergeCell ref="AT30:BD30"/>
    <mergeCell ref="AH30:AR30"/>
    <mergeCell ref="AS20:AS21"/>
    <mergeCell ref="AT20:BD21"/>
    <mergeCell ref="AS22:AS25"/>
    <mergeCell ref="AT22:BD25"/>
    <mergeCell ref="AH20:AR21"/>
    <mergeCell ref="AG22:AG25"/>
    <mergeCell ref="AH28:AR28"/>
    <mergeCell ref="AT10:BD11"/>
    <mergeCell ref="AT12:BD12"/>
    <mergeCell ref="AT14:BD14"/>
    <mergeCell ref="AG10:AG11"/>
    <mergeCell ref="AT19:BD19"/>
    <mergeCell ref="AT13:BD13"/>
    <mergeCell ref="AT16:BD18"/>
    <mergeCell ref="F328:G328"/>
    <mergeCell ref="F329:G329"/>
    <mergeCell ref="F312:G312"/>
    <mergeCell ref="F313:G313"/>
    <mergeCell ref="F316:G316"/>
    <mergeCell ref="L287:L290"/>
    <mergeCell ref="Q287:Q290"/>
    <mergeCell ref="H287:H290"/>
    <mergeCell ref="J287:J290"/>
    <mergeCell ref="K287:K290"/>
    <mergeCell ref="I287:I290"/>
    <mergeCell ref="P287:P290"/>
    <mergeCell ref="M287:M290"/>
    <mergeCell ref="N287:N290"/>
    <mergeCell ref="O287:O290"/>
    <mergeCell ref="F287:G290"/>
    <mergeCell ref="F286:G286"/>
    <mergeCell ref="F330:G330"/>
    <mergeCell ref="F332:G332"/>
    <mergeCell ref="F81:G81"/>
    <mergeCell ref="F85:G85"/>
    <mergeCell ref="F76:G76"/>
    <mergeCell ref="F97:G97"/>
    <mergeCell ref="F77:G77"/>
    <mergeCell ref="F121:G121"/>
    <mergeCell ref="F102:G102"/>
    <mergeCell ref="F319:G319"/>
    <mergeCell ref="F320:G320"/>
    <mergeCell ref="F321:G321"/>
    <mergeCell ref="F331:G331"/>
    <mergeCell ref="F322:G322"/>
    <mergeCell ref="F314:G314"/>
    <mergeCell ref="F323:G323"/>
    <mergeCell ref="F302:G302"/>
    <mergeCell ref="F309:G309"/>
    <mergeCell ref="F310:G310"/>
    <mergeCell ref="F315:G315"/>
    <mergeCell ref="F79:G79"/>
    <mergeCell ref="F305:G305"/>
    <mergeCell ref="F306:G306"/>
    <mergeCell ref="F311:G311"/>
    <mergeCell ref="F340:G340"/>
    <mergeCell ref="F335:G335"/>
    <mergeCell ref="F336:G336"/>
    <mergeCell ref="F337:G337"/>
    <mergeCell ref="F338:G338"/>
    <mergeCell ref="F295:G295"/>
    <mergeCell ref="F296:G296"/>
    <mergeCell ref="F297:G297"/>
    <mergeCell ref="F298:G298"/>
    <mergeCell ref="F307:G307"/>
    <mergeCell ref="F339:G339"/>
    <mergeCell ref="F308:G308"/>
    <mergeCell ref="F303:G303"/>
    <mergeCell ref="F299:G299"/>
    <mergeCell ref="F300:G300"/>
    <mergeCell ref="F333:G333"/>
    <mergeCell ref="F317:G317"/>
    <mergeCell ref="F318:G318"/>
    <mergeCell ref="F324:G324"/>
    <mergeCell ref="F325:G325"/>
    <mergeCell ref="F326:G326"/>
    <mergeCell ref="F334:G334"/>
    <mergeCell ref="F327:G327"/>
    <mergeCell ref="F304:G304"/>
    <mergeCell ref="F301:G301"/>
    <mergeCell ref="F293:G293"/>
    <mergeCell ref="F133:G133"/>
    <mergeCell ref="F132:G132"/>
    <mergeCell ref="F294:G294"/>
    <mergeCell ref="F291:G291"/>
    <mergeCell ref="F292:G292"/>
    <mergeCell ref="F138:G138"/>
    <mergeCell ref="F139:G139"/>
    <mergeCell ref="F140:G140"/>
    <mergeCell ref="F142:G142"/>
    <mergeCell ref="F141:G141"/>
    <mergeCell ref="F137:G137"/>
    <mergeCell ref="F160:G160"/>
    <mergeCell ref="F146:G146"/>
    <mergeCell ref="F147:G147"/>
    <mergeCell ref="F155:G155"/>
    <mergeCell ref="F158:G158"/>
    <mergeCell ref="F153:G153"/>
    <mergeCell ref="F152:G152"/>
    <mergeCell ref="F159:G159"/>
    <mergeCell ref="F151:G151"/>
    <mergeCell ref="F149:G149"/>
    <mergeCell ref="F156:G156"/>
    <mergeCell ref="A287:A290"/>
    <mergeCell ref="B287:B290"/>
    <mergeCell ref="C287:C290"/>
    <mergeCell ref="D287:D290"/>
    <mergeCell ref="E287:E290"/>
    <mergeCell ref="B55:C55"/>
    <mergeCell ref="E55:J55"/>
    <mergeCell ref="A59:A62"/>
    <mergeCell ref="C59:C62"/>
    <mergeCell ref="D59:D62"/>
    <mergeCell ref="E116:E119"/>
    <mergeCell ref="A116:A119"/>
    <mergeCell ref="B116:B119"/>
    <mergeCell ref="C116:C119"/>
    <mergeCell ref="D116:D119"/>
    <mergeCell ref="F110:G110"/>
    <mergeCell ref="F112:G112"/>
    <mergeCell ref="F93:G93"/>
    <mergeCell ref="F134:G134"/>
    <mergeCell ref="F130:G130"/>
    <mergeCell ref="F131:G131"/>
    <mergeCell ref="F108:G108"/>
    <mergeCell ref="F100:G100"/>
    <mergeCell ref="F123:G123"/>
    <mergeCell ref="F98:G98"/>
    <mergeCell ref="F106:G106"/>
    <mergeCell ref="F99:G99"/>
    <mergeCell ref="B59:B62"/>
    <mergeCell ref="E59:E62"/>
    <mergeCell ref="I59:I62"/>
    <mergeCell ref="F58:G58"/>
    <mergeCell ref="F74:G74"/>
    <mergeCell ref="F71:G71"/>
    <mergeCell ref="F73:G73"/>
    <mergeCell ref="F70:G70"/>
    <mergeCell ref="F59:G62"/>
    <mergeCell ref="H59:H62"/>
    <mergeCell ref="F84:G84"/>
    <mergeCell ref="F92:G92"/>
    <mergeCell ref="F90:G90"/>
    <mergeCell ref="F96:G96"/>
    <mergeCell ref="F88:G88"/>
    <mergeCell ref="F101:G101"/>
    <mergeCell ref="F89:G89"/>
    <mergeCell ref="F115:G115"/>
    <mergeCell ref="F116:G119"/>
    <mergeCell ref="F109:G109"/>
    <mergeCell ref="F105:G105"/>
    <mergeCell ref="F103:G103"/>
    <mergeCell ref="I116:I119"/>
    <mergeCell ref="F104:G104"/>
    <mergeCell ref="F124:G124"/>
    <mergeCell ref="F107:G107"/>
    <mergeCell ref="F122:G122"/>
    <mergeCell ref="F111:G111"/>
    <mergeCell ref="F120:G120"/>
    <mergeCell ref="H116:H119"/>
    <mergeCell ref="F157:G157"/>
    <mergeCell ref="L116:L119"/>
    <mergeCell ref="F129:G129"/>
    <mergeCell ref="F125:G125"/>
    <mergeCell ref="F126:G126"/>
    <mergeCell ref="F128:G128"/>
    <mergeCell ref="K116:K119"/>
    <mergeCell ref="J116:J119"/>
    <mergeCell ref="F127:G127"/>
    <mergeCell ref="F135:G135"/>
    <mergeCell ref="F150:G150"/>
    <mergeCell ref="F143:G143"/>
    <mergeCell ref="F148:G148"/>
    <mergeCell ref="F144:G144"/>
    <mergeCell ref="F145:G145"/>
    <mergeCell ref="F154:G154"/>
    <mergeCell ref="F136:G136"/>
    <mergeCell ref="A173:A176"/>
    <mergeCell ref="B173:B176"/>
    <mergeCell ref="C173:C176"/>
    <mergeCell ref="D173:D176"/>
    <mergeCell ref="E173:E176"/>
    <mergeCell ref="F164:G164"/>
    <mergeCell ref="F165:G165"/>
    <mergeCell ref="F166:G166"/>
    <mergeCell ref="F168:G168"/>
    <mergeCell ref="F169:G169"/>
    <mergeCell ref="F167:G167"/>
    <mergeCell ref="F172:G172"/>
    <mergeCell ref="F173:G176"/>
    <mergeCell ref="F195:G195"/>
    <mergeCell ref="F183:G183"/>
    <mergeCell ref="F187:G187"/>
    <mergeCell ref="F188:G188"/>
    <mergeCell ref="F179:G179"/>
    <mergeCell ref="K173:K176"/>
    <mergeCell ref="F193:G193"/>
    <mergeCell ref="F194:G194"/>
    <mergeCell ref="F196:G196"/>
    <mergeCell ref="F186:G186"/>
    <mergeCell ref="H173:H176"/>
    <mergeCell ref="F181:G181"/>
    <mergeCell ref="F182:G182"/>
    <mergeCell ref="F180:G180"/>
    <mergeCell ref="F184:G184"/>
    <mergeCell ref="F189:G189"/>
    <mergeCell ref="F190:G190"/>
    <mergeCell ref="F191:G191"/>
    <mergeCell ref="F192:G192"/>
    <mergeCell ref="F185:G185"/>
    <mergeCell ref="F177:G177"/>
    <mergeCell ref="F178:G178"/>
    <mergeCell ref="J173:J176"/>
    <mergeCell ref="I173:I176"/>
    <mergeCell ref="F216:G216"/>
    <mergeCell ref="F197:G197"/>
    <mergeCell ref="F198:G198"/>
    <mergeCell ref="F211:G211"/>
    <mergeCell ref="F212:G212"/>
    <mergeCell ref="F201:G201"/>
    <mergeCell ref="F202:G202"/>
    <mergeCell ref="F203:G203"/>
    <mergeCell ref="F204:G204"/>
    <mergeCell ref="F206:G206"/>
    <mergeCell ref="F199:G199"/>
    <mergeCell ref="F200:G200"/>
    <mergeCell ref="F208:G208"/>
    <mergeCell ref="F205:G205"/>
    <mergeCell ref="F209:G209"/>
    <mergeCell ref="F210:G210"/>
    <mergeCell ref="F213:G213"/>
    <mergeCell ref="F214:G214"/>
    <mergeCell ref="F215:G215"/>
    <mergeCell ref="F207:G207"/>
    <mergeCell ref="A230:A233"/>
    <mergeCell ref="B230:B233"/>
    <mergeCell ref="C230:C233"/>
    <mergeCell ref="D230:D233"/>
    <mergeCell ref="E230:E233"/>
    <mergeCell ref="F230:G233"/>
    <mergeCell ref="F217:G217"/>
    <mergeCell ref="F218:G218"/>
    <mergeCell ref="F221:G221"/>
    <mergeCell ref="F222:G222"/>
    <mergeCell ref="F225:G225"/>
    <mergeCell ref="F226:G226"/>
    <mergeCell ref="F223:G223"/>
    <mergeCell ref="F224:G224"/>
    <mergeCell ref="F219:G219"/>
    <mergeCell ref="F220:G220"/>
    <mergeCell ref="J230:J233"/>
    <mergeCell ref="K230:K233"/>
    <mergeCell ref="L230:L233"/>
    <mergeCell ref="P230:P233"/>
    <mergeCell ref="M230:M233"/>
    <mergeCell ref="N230:N233"/>
    <mergeCell ref="O230:O233"/>
    <mergeCell ref="I230:I233"/>
    <mergeCell ref="F229:G229"/>
    <mergeCell ref="H230:H233"/>
    <mergeCell ref="F237:G237"/>
    <mergeCell ref="F241:G241"/>
    <mergeCell ref="F242:G242"/>
    <mergeCell ref="F246:G246"/>
    <mergeCell ref="F238:G238"/>
    <mergeCell ref="F239:G239"/>
    <mergeCell ref="F240:G240"/>
    <mergeCell ref="F244:G244"/>
    <mergeCell ref="F245:G245"/>
    <mergeCell ref="F243:G243"/>
    <mergeCell ref="F253:G253"/>
    <mergeCell ref="F267:G267"/>
    <mergeCell ref="F254:G254"/>
    <mergeCell ref="F282:G282"/>
    <mergeCell ref="F270:G270"/>
    <mergeCell ref="F271:G271"/>
    <mergeCell ref="F272:G272"/>
    <mergeCell ref="F247:G247"/>
    <mergeCell ref="F248:G248"/>
    <mergeCell ref="F249:G249"/>
    <mergeCell ref="F280:G280"/>
    <mergeCell ref="F281:G281"/>
    <mergeCell ref="F276:G276"/>
    <mergeCell ref="F277:G277"/>
    <mergeCell ref="F273:G273"/>
    <mergeCell ref="F274:G274"/>
    <mergeCell ref="F275:G275"/>
    <mergeCell ref="F263:G263"/>
    <mergeCell ref="F264:G264"/>
    <mergeCell ref="F265:G265"/>
    <mergeCell ref="F266:G266"/>
    <mergeCell ref="F255:G255"/>
    <mergeCell ref="F256:G256"/>
    <mergeCell ref="F257:G257"/>
    <mergeCell ref="J2:R2"/>
    <mergeCell ref="O59:O62"/>
    <mergeCell ref="F41:H41"/>
    <mergeCell ref="F78:G78"/>
    <mergeCell ref="F65:G65"/>
    <mergeCell ref="F63:G63"/>
    <mergeCell ref="F64:G64"/>
    <mergeCell ref="F68:G68"/>
    <mergeCell ref="F69:G69"/>
    <mergeCell ref="F67:G67"/>
    <mergeCell ref="F66:G66"/>
    <mergeCell ref="F72:G72"/>
    <mergeCell ref="F75:G75"/>
    <mergeCell ref="L19:S19"/>
    <mergeCell ref="K24:K25"/>
    <mergeCell ref="L28:S28"/>
    <mergeCell ref="O55:R55"/>
    <mergeCell ref="L37:S37"/>
    <mergeCell ref="L59:L62"/>
    <mergeCell ref="J59:J62"/>
    <mergeCell ref="K32:K35"/>
    <mergeCell ref="L55:M55"/>
    <mergeCell ref="S59:S62"/>
    <mergeCell ref="AT28:BD28"/>
    <mergeCell ref="AT31:BD31"/>
    <mergeCell ref="AH32:AR32"/>
    <mergeCell ref="B30:H30"/>
    <mergeCell ref="J3:R4"/>
    <mergeCell ref="C15:E15"/>
    <mergeCell ref="C17:E17"/>
    <mergeCell ref="L12:S12"/>
    <mergeCell ref="L15:S15"/>
    <mergeCell ref="L14:S14"/>
    <mergeCell ref="K8:S8"/>
    <mergeCell ref="K9:S9"/>
    <mergeCell ref="L24:S25"/>
    <mergeCell ref="K10:K11"/>
    <mergeCell ref="L10:S11"/>
    <mergeCell ref="AH15:AR15"/>
    <mergeCell ref="C9:D9"/>
    <mergeCell ref="K16:K18"/>
    <mergeCell ref="AT32:BD32"/>
    <mergeCell ref="B32:B34"/>
    <mergeCell ref="AS10:AS11"/>
    <mergeCell ref="AT34:BA34"/>
    <mergeCell ref="O34:S34"/>
    <mergeCell ref="AH34:AR34"/>
    <mergeCell ref="S116:S119"/>
    <mergeCell ref="S230:S233"/>
    <mergeCell ref="S173:S176"/>
    <mergeCell ref="P173:P176"/>
    <mergeCell ref="N173:N176"/>
    <mergeCell ref="O173:O176"/>
    <mergeCell ref="N59:N62"/>
    <mergeCell ref="Q230:Q233"/>
    <mergeCell ref="R287:R290"/>
    <mergeCell ref="R230:R233"/>
    <mergeCell ref="Q59:Q62"/>
    <mergeCell ref="R59:R62"/>
    <mergeCell ref="S287:S290"/>
    <mergeCell ref="F268:G268"/>
    <mergeCell ref="F269:G269"/>
    <mergeCell ref="F258:G258"/>
    <mergeCell ref="F259:G259"/>
    <mergeCell ref="F260:G260"/>
    <mergeCell ref="F261:G261"/>
    <mergeCell ref="F262:G262"/>
    <mergeCell ref="F283:G283"/>
    <mergeCell ref="F278:G278"/>
    <mergeCell ref="F279:G279"/>
    <mergeCell ref="F250:G250"/>
    <mergeCell ref="F251:G251"/>
    <mergeCell ref="F252:G252"/>
    <mergeCell ref="B43:B46"/>
    <mergeCell ref="Q173:Q176"/>
    <mergeCell ref="R173:R176"/>
    <mergeCell ref="P116:P119"/>
    <mergeCell ref="Q116:Q119"/>
    <mergeCell ref="R116:R119"/>
    <mergeCell ref="P59:P62"/>
    <mergeCell ref="F83:G83"/>
    <mergeCell ref="F80:G80"/>
    <mergeCell ref="F82:G82"/>
    <mergeCell ref="F91:G91"/>
    <mergeCell ref="F86:G86"/>
    <mergeCell ref="F87:G87"/>
    <mergeCell ref="L173:L176"/>
    <mergeCell ref="M173:M176"/>
    <mergeCell ref="F161:G161"/>
    <mergeCell ref="F162:G162"/>
    <mergeCell ref="F163:G163"/>
    <mergeCell ref="F234:G234"/>
    <mergeCell ref="F235:G235"/>
    <mergeCell ref="F236:G236"/>
  </mergeCells>
  <phoneticPr fontId="0" type="noConversion"/>
  <conditionalFormatting sqref="L63:L73 L120:L169 L177:L226 L234:L283 L291:L340 L75:L112">
    <cfRule type="cellIs" dxfId="41" priority="137" stopIfTrue="1" operator="greaterThan">
      <formula>0</formula>
    </cfRule>
  </conditionalFormatting>
  <conditionalFormatting sqref="E75:E112 E120:E169 E177:E226 E234:E283 E291:E340">
    <cfRule type="cellIs" dxfId="40" priority="142" stopIfTrue="1" operator="lessThan">
      <formula>1</formula>
    </cfRule>
    <cfRule type="cellIs" dxfId="39" priority="175" stopIfTrue="1" operator="lessThan">
      <formula>$AB$21</formula>
    </cfRule>
  </conditionalFormatting>
  <conditionalFormatting sqref="E39">
    <cfRule type="expression" dxfId="38" priority="128" stopIfTrue="1">
      <formula>$D$39&lt;&gt;$E$39</formula>
    </cfRule>
  </conditionalFormatting>
  <conditionalFormatting sqref="E35">
    <cfRule type="expression" dxfId="37" priority="121" stopIfTrue="1">
      <formula>$E$34+$E$33+$E$35-$D$34-$D$33&lt;$D$35</formula>
    </cfRule>
  </conditionalFormatting>
  <conditionalFormatting sqref="L55:M55 B55:C55 E55:J55 U55:W55 O55:R55">
    <cfRule type="expression" dxfId="36" priority="170" stopIfTrue="1">
      <formula>OR(ISBLANK($C$9),$C$9=$AD$8)</formula>
    </cfRule>
  </conditionalFormatting>
  <conditionalFormatting sqref="B43">
    <cfRule type="expression" dxfId="35" priority="64" stopIfTrue="1">
      <formula>$B$41&lt;&gt; "NAHASDA Income Guidelines"</formula>
    </cfRule>
  </conditionalFormatting>
  <conditionalFormatting sqref="B50:H53">
    <cfRule type="expression" dxfId="34" priority="221" stopIfTrue="1">
      <formula>OR(ISBLANK($C$9),$C$9=$AD$8)</formula>
    </cfRule>
  </conditionalFormatting>
  <conditionalFormatting sqref="C13 I173:I226 I230:I283 I287:I340 I116:I169 I59:I112 E59:E112 E116:E169 E173:E226 E230:E283 E287:E340">
    <cfRule type="expression" dxfId="33" priority="226" stopIfTrue="1">
      <formula>$C$9=$AD$8</formula>
    </cfRule>
  </conditionalFormatting>
  <conditionalFormatting sqref="I120:I169 I177:I226 I234:I283 I291:I340 I63:I112">
    <cfRule type="expression" dxfId="32" priority="242" stopIfTrue="1">
      <formula>OR(J63=$AE$11,ISBLANK(F63),ISERROR($AC$12),AND(F63&gt;=$AC$12, OR($C$9=$AD$9,$C$9=$AD$10,$C$9=$AD$11)))</formula>
    </cfRule>
  </conditionalFormatting>
  <conditionalFormatting sqref="F173:G226 F230:G283 F287:G340 F116:G169 E11:F11 F59:G112">
    <cfRule type="expression" dxfId="31" priority="256" stopIfTrue="1">
      <formula>$C$9=$AD$8</formula>
    </cfRule>
  </conditionalFormatting>
  <conditionalFormatting sqref="E33:E34">
    <cfRule type="expression" dxfId="30" priority="58">
      <formula>$E$34+$E$33-$D$33&lt;$D$34</formula>
    </cfRule>
  </conditionalFormatting>
  <conditionalFormatting sqref="E36">
    <cfRule type="expression" dxfId="29" priority="57">
      <formula>$E$36+$E$35+$E$34+$E$33-$D$35-$D$34-$D$33&lt;$D$36</formula>
    </cfRule>
  </conditionalFormatting>
  <conditionalFormatting sqref="E63:E73">
    <cfRule type="cellIs" dxfId="28" priority="53" stopIfTrue="1" operator="lessThan">
      <formula>1</formula>
    </cfRule>
    <cfRule type="cellIs" dxfId="27" priority="54" stopIfTrue="1" operator="lessThan">
      <formula>$AB$21</formula>
    </cfRule>
  </conditionalFormatting>
  <conditionalFormatting sqref="E63:E73">
    <cfRule type="expression" dxfId="26" priority="52" stopIfTrue="1">
      <formula>ISBLANK($C$9)</formula>
    </cfRule>
  </conditionalFormatting>
  <conditionalFormatting sqref="F63:G73">
    <cfRule type="expression" dxfId="25" priority="50" stopIfTrue="1">
      <formula>ISBLANK($C$9)</formula>
    </cfRule>
  </conditionalFormatting>
  <conditionalFormatting sqref="H120:H169 H177:H226 H234:H283 H291:H340 H63:H112">
    <cfRule type="expression" dxfId="24" priority="49">
      <formula>OR(J63=$AE$11,AND(F63&lt;$AC$12,OR($C$9=$AD$9,$C$9=$AD$10,$C$9=$AD$11)))</formula>
    </cfRule>
  </conditionalFormatting>
  <conditionalFormatting sqref="E11:F11">
    <cfRule type="expression" dxfId="23" priority="47" stopIfTrue="1">
      <formula>ISBLANK($C$9)</formula>
    </cfRule>
  </conditionalFormatting>
  <conditionalFormatting sqref="L74">
    <cfRule type="cellIs" dxfId="22" priority="42" stopIfTrue="1" operator="greaterThan">
      <formula>0</formula>
    </cfRule>
  </conditionalFormatting>
  <conditionalFormatting sqref="E74:E112">
    <cfRule type="cellIs" dxfId="21" priority="38" stopIfTrue="1" operator="lessThan">
      <formula>1</formula>
    </cfRule>
    <cfRule type="cellIs" dxfId="20" priority="39" stopIfTrue="1" operator="lessThan">
      <formula>$AB$21</formula>
    </cfRule>
  </conditionalFormatting>
  <conditionalFormatting sqref="E74:E112">
    <cfRule type="expression" dxfId="19" priority="37" stopIfTrue="1">
      <formula>ISBLANK($C$9)</formula>
    </cfRule>
  </conditionalFormatting>
  <conditionalFormatting sqref="F74:G74">
    <cfRule type="expression" dxfId="18" priority="35" stopIfTrue="1">
      <formula>ISBLANK($C$9)</formula>
    </cfRule>
  </conditionalFormatting>
  <conditionalFormatting sqref="P120:P169">
    <cfRule type="expression" dxfId="17" priority="18" stopIfTrue="1">
      <formula>ISBLANK($C$9)</formula>
    </cfRule>
  </conditionalFormatting>
  <conditionalFormatting sqref="P177:P226">
    <cfRule type="expression" dxfId="16" priority="17" stopIfTrue="1">
      <formula>ISBLANK($C$9)</formula>
    </cfRule>
  </conditionalFormatting>
  <conditionalFormatting sqref="P234:P283">
    <cfRule type="expression" dxfId="15" priority="16" stopIfTrue="1">
      <formula>ISBLANK($C$9)</formula>
    </cfRule>
  </conditionalFormatting>
  <conditionalFormatting sqref="P291:P340">
    <cfRule type="expression" dxfId="14" priority="15" stopIfTrue="1">
      <formula>ISBLANK($C$9)</formula>
    </cfRule>
  </conditionalFormatting>
  <conditionalFormatting sqref="Q59:R112">
    <cfRule type="expression" dxfId="13" priority="14">
      <formula>$C$9="Long-Term Monitoring"</formula>
    </cfRule>
  </conditionalFormatting>
  <conditionalFormatting sqref="Q116:R169 Q173:R226 Q230:R283 Q287:R340">
    <cfRule type="expression" dxfId="12" priority="13">
      <formula>$C$9="Long-Term Monitoring"</formula>
    </cfRule>
  </conditionalFormatting>
  <conditionalFormatting sqref="E120:E169">
    <cfRule type="cellIs" dxfId="11" priority="11" stopIfTrue="1" operator="lessThan">
      <formula>1</formula>
    </cfRule>
    <cfRule type="cellIs" dxfId="10" priority="12" stopIfTrue="1" operator="lessThan">
      <formula>$AB$21</formula>
    </cfRule>
  </conditionalFormatting>
  <conditionalFormatting sqref="E120:E169">
    <cfRule type="expression" dxfId="9" priority="10" stopIfTrue="1">
      <formula>ISBLANK($C$9)</formula>
    </cfRule>
  </conditionalFormatting>
  <conditionalFormatting sqref="E177:E226">
    <cfRule type="cellIs" dxfId="8" priority="8" stopIfTrue="1" operator="lessThan">
      <formula>1</formula>
    </cfRule>
    <cfRule type="cellIs" dxfId="7" priority="9" stopIfTrue="1" operator="lessThan">
      <formula>$AB$21</formula>
    </cfRule>
  </conditionalFormatting>
  <conditionalFormatting sqref="E177:E226">
    <cfRule type="expression" dxfId="6" priority="7" stopIfTrue="1">
      <formula>ISBLANK($C$9)</formula>
    </cfRule>
  </conditionalFormatting>
  <conditionalFormatting sqref="E234:E283">
    <cfRule type="cellIs" dxfId="5" priority="5" stopIfTrue="1" operator="lessThan">
      <formula>1</formula>
    </cfRule>
    <cfRule type="cellIs" dxfId="4" priority="6" stopIfTrue="1" operator="lessThan">
      <formula>$AB$21</formula>
    </cfRule>
  </conditionalFormatting>
  <conditionalFormatting sqref="E234:E283">
    <cfRule type="expression" dxfId="3" priority="4" stopIfTrue="1">
      <formula>ISBLANK($C$9)</formula>
    </cfRule>
  </conditionalFormatting>
  <conditionalFormatting sqref="E291:E340">
    <cfRule type="cellIs" dxfId="2" priority="2" stopIfTrue="1" operator="lessThan">
      <formula>1</formula>
    </cfRule>
    <cfRule type="cellIs" dxfId="1" priority="3" stopIfTrue="1" operator="lessThan">
      <formula>$AB$21</formula>
    </cfRule>
  </conditionalFormatting>
  <conditionalFormatting sqref="E291:E340">
    <cfRule type="expression" dxfId="0" priority="1" stopIfTrue="1">
      <formula>ISBLANK($C$9)</formula>
    </cfRule>
  </conditionalFormatting>
  <dataValidations xWindow="880" yWindow="905" count="17">
    <dataValidation type="list" allowBlank="1" showInputMessage="1" showErrorMessage="1" errorTitle="State" error="Please enter the State as Illinois, Michigan, Ohio, West Virginia or Wisconsin.  If your state is not one of these options, contact the FHLBC." prompt="Note: Selecting the state activates the drop down list for the county." sqref="B38">
      <formula1>INDIRECT(AA39)</formula1>
    </dataValidation>
    <dataValidation type="whole" operator="greaterThanOrEqual" allowBlank="1" showInputMessage="1" showErrorMessage="1" errorTitle="# of Units" error="Please enter the # of Units as greater than or equal to 0." sqref="D38 D33:D36">
      <formula1>0</formula1>
    </dataValidation>
    <dataValidation type="decimal" operator="greaterThanOrEqual" allowBlank="1" showInputMessage="1" showErrorMessage="1" errorTitle="Annual $ Income" error="Please enter the Annual $ Income as greater than or equal to $0." sqref="H291:I340 H120:I169 H177:I226 H234:I283 H63:I112">
      <formula1>0</formula1>
    </dataValidation>
    <dataValidation type="decimal" operator="greaterThanOrEqual" allowBlank="1" showInputMessage="1" showErrorMessage="1" errorTitle="Annual $ Monthly Rent Charged" error="Please enter the Annual $ Monthly Rent Charged as greater than or equal to $0." sqref="M177:M226 M234:M283 M291:M340 M120:M169 M63:M112">
      <formula1>0</formula1>
    </dataValidation>
    <dataValidation type="list" allowBlank="1" showInputMessage="1" showErrorMessage="1" error="Case sensitive" sqref="AE64">
      <formula1>AK63:AK68</formula1>
    </dataValidation>
    <dataValidation type="list" allowBlank="1" showInputMessage="1" showErrorMessage="1" sqref="C9">
      <formula1>Status</formula1>
    </dataValidation>
    <dataValidation type="list" allowBlank="1" showInputMessage="1" showErrorMessage="1" sqref="J234:J283 J291:J340 J120:J169 J177:J226 J63:J112">
      <formula1>Targeting</formula1>
    </dataValidation>
    <dataValidation type="list" allowBlank="1" showInputMessage="1" showErrorMessage="1" errorTitle="Homeless Unit" error="Enter Y if the resident qualified as homeless at move-in or if they are currently homeless, otherwise leave blank." sqref="R291:R340 R120:R169 R177:R226 R234:R283 R63:R112">
      <formula1>AC$8</formula1>
    </dataValidation>
    <dataValidation type="list" allowBlank="1" showInputMessage="1" showErrorMessage="1" sqref="E11:F11 F120:G169 F63:G112">
      <formula1>YearList</formula1>
    </dataValidation>
    <dataValidation type="date" operator="greaterThan" allowBlank="1" showInputMessage="1" showErrorMessage="1" errorTitle="Year of Income Documentation" error="Please enter in date format MM/DD/YY." prompt="Please enter in date format MM/DD/YY." sqref="E63:E112 E120:E169 E177:E226 E234:E283 E291:E340">
      <formula1>1</formula1>
    </dataValidation>
    <dataValidation type="list" showInputMessage="1" showErrorMessage="1" errorTitle="Special Needs Unit" error="Please enter the Special Needs Unit as D (Disabled), E (Elderly), H (HIV/AIDS), PA (Persons Recovering from Physical Abuse) or SA (Persons Recovering from Substance Abuse).  If none of the above, leave blank." sqref="Q63">
      <formula1>"D,E,H,PA,SA"</formula1>
    </dataValidation>
    <dataValidation type="list" allowBlank="1" showInputMessage="1" showErrorMessage="1" errorTitle="Special Needs Unit" error="Please enter the Special Needs Unit as D (Disabled), E (Elderly), H (HIV/AIDS), PA (Persons Recovering from Physical Abuse) or SA (Persons Recovering from Substance Abuse).  If none of the above, leave blank." sqref="Q64:Q112 Q120:Q169 Q177:Q226 Q234:Q283 Q291:Q340">
      <formula1>"D,E,H,PA,SA"</formula1>
    </dataValidation>
    <dataValidation type="list" allowBlank="1" showInputMessage="1" showErrorMessage="1" errorTitle="# in Household" error="Please enter the # in Household as 1 through 8 or Vacant.  If you need a # greater than 8, contact the FHLB DM." sqref="D63:D112 D120:D169 D177:D226 D234:D283 D291:D340">
      <formula1>"Vacant,1,2,3,4,5,6,7,8"</formula1>
    </dataValidation>
    <dataValidation type="list" allowBlank="1" showInputMessage="1" showErrorMessage="1" errorTitle="# of Bedrooms in Unit" error="Please enter the # of Bedrooms in Unit as 0, 1, 2, 3, 4, or 5.  If unit has more than 5 bedrooms, please contact the FHLB DM." prompt="For group homes and 1 person units without a separate bedroom (e.g. studio apartments, etc.) enter 0." sqref="O291:O340 O234:O283 O177:O226 O120:O169 O63:O112">
      <formula1>"0,1,2,3,4,5"</formula1>
    </dataValidation>
    <dataValidation type="decimal" operator="greaterThanOrEqual" allowBlank="1" showInputMessage="1" showErrorMessage="1" errorTitle="Tenant's Rent Share" error="Please enter the Tenant's Rent Share as a dollar amount.  $0 is acceptable." prompt="If unit receives a rental subsidy, please enter the rent amount actually paid by the tenant." sqref="N63:N112 N120:N169 N177:N226 N234:N283 N291:N340">
      <formula1>0</formula1>
    </dataValidation>
    <dataValidation type="list" allowBlank="1" showInputMessage="1" showErrorMessage="1" sqref="B41">
      <formula1>"NAHASDA, MTSP"</formula1>
    </dataValidation>
    <dataValidation type="list" allowBlank="1" showInputMessage="1" showErrorMessage="1" errorTitle="Year of Income Documentation" error="Please enter the Year of the Income Documentation.  If the year is prior to 2000, enter 2000." sqref="F177:G226 F234:G283 F291:G340">
      <formula1>YearList</formula1>
    </dataValidation>
  </dataValidations>
  <printOptions horizontalCentered="1"/>
  <pageMargins left="0" right="0" top="0.25" bottom="0.2" header="0.1" footer="0.1"/>
  <pageSetup paperSize="5" scale="23" fitToHeight="0" orientation="landscape" r:id="rId1"/>
  <headerFooter alignWithMargins="0">
    <oddFooter>&amp;L&amp;11Federal Home Loan Bank of Chicago&amp;R&amp;11&amp;D</oddFooter>
  </headerFooter>
  <rowBreaks count="5" manualBreakCount="5">
    <brk id="56" max="16" man="1"/>
    <brk id="113" max="16" man="1"/>
    <brk id="170" max="16" man="1"/>
    <brk id="227" max="16" man="1"/>
    <brk id="284" max="16" man="1"/>
  </rowBreaks>
  <drawing r:id="rId2"/>
  <extLst>
    <ext xmlns:x14="http://schemas.microsoft.com/office/spreadsheetml/2009/9/main" uri="{CCE6A557-97BC-4b89-ADB6-D9C93CAAB3DF}">
      <x14:dataValidations xmlns:xm="http://schemas.microsoft.com/office/excel/2006/main" xWindow="880" yWindow="905" count="1">
        <x14:dataValidation type="list" allowBlank="1" showInputMessage="1" showErrorMessage="1">
          <x14:formula1>
            <xm:f>States!$M$3:$M$52</xm:f>
          </x14:formula1>
          <xm:sqref>B36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D4773"/>
  <sheetViews>
    <sheetView topLeftCell="G1" workbookViewId="0">
      <selection activeCell="T4" sqref="T4"/>
    </sheetView>
  </sheetViews>
  <sheetFormatPr defaultRowHeight="12.75" x14ac:dyDescent="0.2"/>
  <cols>
    <col min="1" max="1" width="16" customWidth="1"/>
    <col min="3" max="3" width="16.28515625" customWidth="1"/>
    <col min="7" max="7" width="13.85546875" customWidth="1"/>
    <col min="8" max="8" width="20.42578125" customWidth="1"/>
    <col min="13" max="13" width="17.85546875" bestFit="1" customWidth="1"/>
    <col min="14" max="14" width="15.7109375" customWidth="1"/>
    <col min="15" max="15" width="17.7109375" customWidth="1"/>
    <col min="16" max="16" width="17.28515625" customWidth="1"/>
    <col min="17" max="17" width="8.85546875" bestFit="1" customWidth="1"/>
    <col min="18" max="19" width="10.28515625" bestFit="1" customWidth="1"/>
    <col min="24" max="24" width="5.7109375" bestFit="1" customWidth="1"/>
    <col min="28" max="28" width="15.28515625" bestFit="1" customWidth="1"/>
    <col min="29" max="29" width="11.5703125" bestFit="1" customWidth="1"/>
  </cols>
  <sheetData>
    <row r="1" spans="1:25" x14ac:dyDescent="0.2">
      <c r="A1" t="s">
        <v>128</v>
      </c>
      <c r="B1" s="2" t="s">
        <v>2</v>
      </c>
      <c r="C1" t="s">
        <v>56</v>
      </c>
      <c r="M1" s="4" t="s">
        <v>3672</v>
      </c>
    </row>
    <row r="2" spans="1:25" x14ac:dyDescent="0.2">
      <c r="A2" t="s">
        <v>131</v>
      </c>
      <c r="B2" s="2">
        <v>1</v>
      </c>
      <c r="C2" t="s">
        <v>58</v>
      </c>
      <c r="F2" s="3" t="s">
        <v>166</v>
      </c>
      <c r="G2" s="3" t="s">
        <v>56</v>
      </c>
      <c r="H2" s="3" t="s">
        <v>167</v>
      </c>
      <c r="K2" s="4" t="s">
        <v>3671</v>
      </c>
      <c r="M2" s="93" t="s">
        <v>3745</v>
      </c>
      <c r="N2" s="93" t="s">
        <v>3678</v>
      </c>
      <c r="O2" s="93" t="s">
        <v>3679</v>
      </c>
      <c r="P2" s="93" t="s">
        <v>3741</v>
      </c>
      <c r="T2" t="s">
        <v>3737</v>
      </c>
      <c r="X2" s="94"/>
      <c r="Y2" s="71"/>
    </row>
    <row r="3" spans="1:25" x14ac:dyDescent="0.2">
      <c r="A3" t="s">
        <v>132</v>
      </c>
      <c r="B3" s="2">
        <v>2</v>
      </c>
      <c r="C3" t="s">
        <v>60</v>
      </c>
      <c r="F3">
        <v>1</v>
      </c>
      <c r="G3" t="s">
        <v>58</v>
      </c>
      <c r="H3" t="s">
        <v>168</v>
      </c>
      <c r="K3">
        <v>2019</v>
      </c>
      <c r="M3" s="4" t="s">
        <v>131</v>
      </c>
      <c r="N3" s="4"/>
      <c r="O3" s="4"/>
      <c r="P3" s="4"/>
      <c r="Q3" s="4"/>
      <c r="X3" s="94"/>
      <c r="Y3" s="71"/>
    </row>
    <row r="4" spans="1:25" x14ac:dyDescent="0.2">
      <c r="A4" t="s">
        <v>133</v>
      </c>
      <c r="B4" s="2">
        <v>4</v>
      </c>
      <c r="C4" t="s">
        <v>61</v>
      </c>
      <c r="F4">
        <v>1</v>
      </c>
      <c r="G4" t="s">
        <v>58</v>
      </c>
      <c r="H4" t="s">
        <v>169</v>
      </c>
      <c r="K4">
        <v>2018</v>
      </c>
      <c r="M4" s="4" t="s">
        <v>132</v>
      </c>
      <c r="N4" s="4"/>
      <c r="O4" s="4"/>
      <c r="P4" s="4"/>
      <c r="Q4" s="4"/>
      <c r="X4" s="94"/>
      <c r="Y4" s="71"/>
    </row>
    <row r="5" spans="1:25" x14ac:dyDescent="0.2">
      <c r="A5" t="s">
        <v>111</v>
      </c>
      <c r="B5" s="2">
        <v>5</v>
      </c>
      <c r="C5" t="s">
        <v>62</v>
      </c>
      <c r="F5">
        <v>1</v>
      </c>
      <c r="G5" t="s">
        <v>58</v>
      </c>
      <c r="H5" t="s">
        <v>170</v>
      </c>
      <c r="K5">
        <v>2017</v>
      </c>
      <c r="M5" s="4" t="s">
        <v>133</v>
      </c>
      <c r="N5" s="4"/>
      <c r="O5" s="4"/>
      <c r="P5" s="4"/>
      <c r="X5" s="94"/>
      <c r="Y5" s="71"/>
    </row>
    <row r="6" spans="1:25" x14ac:dyDescent="0.2">
      <c r="A6" t="s">
        <v>134</v>
      </c>
      <c r="B6" s="2">
        <v>6</v>
      </c>
      <c r="C6" t="s">
        <v>63</v>
      </c>
      <c r="F6">
        <v>1</v>
      </c>
      <c r="G6" t="s">
        <v>58</v>
      </c>
      <c r="H6" t="s">
        <v>171</v>
      </c>
      <c r="K6">
        <v>2016</v>
      </c>
      <c r="M6" s="4" t="s">
        <v>111</v>
      </c>
      <c r="N6" s="4"/>
      <c r="O6" s="4"/>
      <c r="P6" s="4"/>
      <c r="X6" s="94"/>
      <c r="Y6" s="71"/>
    </row>
    <row r="7" spans="1:25" x14ac:dyDescent="0.2">
      <c r="A7" t="s">
        <v>125</v>
      </c>
      <c r="B7" s="2">
        <v>8</v>
      </c>
      <c r="C7" t="s">
        <v>64</v>
      </c>
      <c r="F7">
        <v>1</v>
      </c>
      <c r="G7" t="s">
        <v>58</v>
      </c>
      <c r="H7" t="s">
        <v>172</v>
      </c>
      <c r="K7">
        <v>2015</v>
      </c>
      <c r="M7" t="s">
        <v>134</v>
      </c>
      <c r="N7" s="4"/>
      <c r="O7" s="4"/>
      <c r="P7" s="4"/>
      <c r="X7" s="94"/>
      <c r="Y7" s="71"/>
    </row>
    <row r="8" spans="1:25" x14ac:dyDescent="0.2">
      <c r="A8" t="s">
        <v>135</v>
      </c>
      <c r="B8" s="2">
        <v>9</v>
      </c>
      <c r="C8" t="s">
        <v>65</v>
      </c>
      <c r="F8">
        <v>1</v>
      </c>
      <c r="G8" t="s">
        <v>58</v>
      </c>
      <c r="H8" t="s">
        <v>173</v>
      </c>
      <c r="K8">
        <v>2014</v>
      </c>
      <c r="M8" t="s">
        <v>125</v>
      </c>
      <c r="N8" s="4"/>
      <c r="O8" s="4"/>
      <c r="X8" s="94"/>
      <c r="Y8" s="71"/>
    </row>
    <row r="9" spans="1:25" x14ac:dyDescent="0.2">
      <c r="A9" t="s">
        <v>116</v>
      </c>
      <c r="B9" s="2">
        <v>10</v>
      </c>
      <c r="C9" t="s">
        <v>66</v>
      </c>
      <c r="F9">
        <v>1</v>
      </c>
      <c r="G9" t="s">
        <v>58</v>
      </c>
      <c r="H9" t="s">
        <v>174</v>
      </c>
      <c r="K9">
        <v>2013</v>
      </c>
      <c r="M9" t="s">
        <v>135</v>
      </c>
      <c r="X9" s="94"/>
      <c r="Y9" s="71"/>
    </row>
    <row r="10" spans="1:25" x14ac:dyDescent="0.2">
      <c r="A10" t="s">
        <v>136</v>
      </c>
      <c r="B10" s="2">
        <v>11</v>
      </c>
      <c r="C10" t="s">
        <v>67</v>
      </c>
      <c r="F10">
        <v>1</v>
      </c>
      <c r="G10" t="s">
        <v>58</v>
      </c>
      <c r="H10" t="s">
        <v>175</v>
      </c>
      <c r="K10">
        <v>2012</v>
      </c>
      <c r="M10" t="s">
        <v>116</v>
      </c>
      <c r="X10" s="94"/>
      <c r="Y10" s="71"/>
    </row>
    <row r="11" spans="1:25" x14ac:dyDescent="0.2">
      <c r="A11" t="s">
        <v>137</v>
      </c>
      <c r="B11" s="2">
        <v>12</v>
      </c>
      <c r="C11" t="s">
        <v>68</v>
      </c>
      <c r="F11">
        <v>1</v>
      </c>
      <c r="G11" t="s">
        <v>58</v>
      </c>
      <c r="H11" t="s">
        <v>176</v>
      </c>
      <c r="K11">
        <v>2011</v>
      </c>
      <c r="M11" t="s">
        <v>137</v>
      </c>
      <c r="X11" s="94"/>
      <c r="Y11" s="71"/>
    </row>
    <row r="12" spans="1:25" x14ac:dyDescent="0.2">
      <c r="A12" t="s">
        <v>138</v>
      </c>
      <c r="B12" s="2">
        <v>13</v>
      </c>
      <c r="C12" t="s">
        <v>69</v>
      </c>
      <c r="F12">
        <v>1</v>
      </c>
      <c r="G12" t="s">
        <v>58</v>
      </c>
      <c r="H12" t="s">
        <v>177</v>
      </c>
      <c r="K12">
        <v>2010</v>
      </c>
      <c r="M12" t="s">
        <v>138</v>
      </c>
      <c r="X12" s="94"/>
      <c r="Y12" s="71"/>
    </row>
    <row r="13" spans="1:25" x14ac:dyDescent="0.2">
      <c r="A13" t="s">
        <v>114</v>
      </c>
      <c r="B13" s="2">
        <v>15</v>
      </c>
      <c r="C13" t="s">
        <v>70</v>
      </c>
      <c r="F13">
        <v>1</v>
      </c>
      <c r="G13" t="s">
        <v>58</v>
      </c>
      <c r="H13" t="s">
        <v>178</v>
      </c>
      <c r="K13">
        <v>2009</v>
      </c>
      <c r="M13" t="s">
        <v>114</v>
      </c>
      <c r="X13" s="94"/>
      <c r="Y13" s="71"/>
    </row>
    <row r="14" spans="1:25" x14ac:dyDescent="0.2">
      <c r="A14" t="s">
        <v>115</v>
      </c>
      <c r="B14" s="2">
        <v>16</v>
      </c>
      <c r="C14" t="s">
        <v>71</v>
      </c>
      <c r="F14">
        <v>1</v>
      </c>
      <c r="G14" t="s">
        <v>58</v>
      </c>
      <c r="H14" t="s">
        <v>179</v>
      </c>
      <c r="K14">
        <v>2008</v>
      </c>
      <c r="M14" t="s">
        <v>115</v>
      </c>
      <c r="X14" s="94"/>
      <c r="Y14" s="71"/>
    </row>
    <row r="15" spans="1:25" x14ac:dyDescent="0.2">
      <c r="A15" t="s">
        <v>129</v>
      </c>
      <c r="B15" s="2">
        <v>17</v>
      </c>
      <c r="C15" t="s">
        <v>57</v>
      </c>
      <c r="F15">
        <v>1</v>
      </c>
      <c r="G15" t="s">
        <v>58</v>
      </c>
      <c r="H15" t="s">
        <v>180</v>
      </c>
      <c r="K15">
        <v>2007</v>
      </c>
      <c r="M15" t="s">
        <v>129</v>
      </c>
      <c r="R15" t="str">
        <f>M3&amp;" or "&amp;M4</f>
        <v>Alabama or Alaska</v>
      </c>
      <c r="S15" t="str">
        <f>N3&amp;", "&amp;N4&amp;", "&amp;N5&amp;", "&amp;N6&amp;", "&amp;N7&amp;",or "&amp;N8</f>
        <v xml:space="preserve">, , , , ,or </v>
      </c>
      <c r="T15" t="str">
        <f>O3&amp;", "&amp;O4&amp;", "&amp;O5&amp;", "&amp;O6&amp;", "&amp;O7&amp;",or "&amp;O8</f>
        <v xml:space="preserve">, , , , ,or </v>
      </c>
      <c r="U15" t="str">
        <f>P3&amp;", "&amp;P4&amp; ", "&amp;P5&amp; ", "&amp;P6&amp; " or "&amp;P7</f>
        <v xml:space="preserve">, , ,  or </v>
      </c>
      <c r="X15" s="94"/>
      <c r="Y15" s="71"/>
    </row>
    <row r="16" spans="1:25" x14ac:dyDescent="0.2">
      <c r="A16" t="s">
        <v>124</v>
      </c>
      <c r="B16" s="2">
        <v>18</v>
      </c>
      <c r="C16" t="s">
        <v>72</v>
      </c>
      <c r="F16">
        <v>1</v>
      </c>
      <c r="G16" t="s">
        <v>58</v>
      </c>
      <c r="H16" t="s">
        <v>181</v>
      </c>
      <c r="K16">
        <v>2006</v>
      </c>
      <c r="M16" t="s">
        <v>124</v>
      </c>
      <c r="X16" s="94"/>
      <c r="Y16" s="71"/>
    </row>
    <row r="17" spans="1:25" x14ac:dyDescent="0.2">
      <c r="A17" t="s">
        <v>118</v>
      </c>
      <c r="B17" s="2">
        <v>19</v>
      </c>
      <c r="C17" t="s">
        <v>73</v>
      </c>
      <c r="F17">
        <v>1</v>
      </c>
      <c r="G17" t="s">
        <v>58</v>
      </c>
      <c r="H17" t="s">
        <v>182</v>
      </c>
      <c r="K17">
        <v>2005</v>
      </c>
      <c r="M17" s="4" t="s">
        <v>118</v>
      </c>
      <c r="N17" s="4"/>
      <c r="O17" s="4"/>
      <c r="P17" s="4"/>
      <c r="Q17" s="4"/>
      <c r="X17" s="94"/>
      <c r="Y17" s="71"/>
    </row>
    <row r="18" spans="1:25" x14ac:dyDescent="0.2">
      <c r="A18" t="s">
        <v>139</v>
      </c>
      <c r="B18" s="2">
        <v>20</v>
      </c>
      <c r="C18" t="s">
        <v>74</v>
      </c>
      <c r="F18">
        <v>1</v>
      </c>
      <c r="G18" t="s">
        <v>58</v>
      </c>
      <c r="H18" t="s">
        <v>183</v>
      </c>
      <c r="K18">
        <v>2004</v>
      </c>
      <c r="M18" t="s">
        <v>139</v>
      </c>
      <c r="X18" s="94"/>
      <c r="Y18" s="71"/>
    </row>
    <row r="19" spans="1:25" x14ac:dyDescent="0.2">
      <c r="A19" t="s">
        <v>140</v>
      </c>
      <c r="B19" s="2">
        <v>21</v>
      </c>
      <c r="C19" t="s">
        <v>75</v>
      </c>
      <c r="F19">
        <v>1</v>
      </c>
      <c r="G19" t="s">
        <v>58</v>
      </c>
      <c r="H19" t="s">
        <v>184</v>
      </c>
      <c r="K19">
        <v>2003</v>
      </c>
      <c r="M19" t="s">
        <v>140</v>
      </c>
      <c r="N19" s="4"/>
      <c r="O19" s="4"/>
      <c r="P19" s="4"/>
      <c r="Q19" s="4"/>
      <c r="X19" s="94"/>
      <c r="Y19" s="71"/>
    </row>
    <row r="20" spans="1:25" x14ac:dyDescent="0.2">
      <c r="A20" t="s">
        <v>141</v>
      </c>
      <c r="B20" s="2">
        <v>22</v>
      </c>
      <c r="C20" t="s">
        <v>76</v>
      </c>
      <c r="F20">
        <v>1</v>
      </c>
      <c r="G20" t="s">
        <v>58</v>
      </c>
      <c r="H20" t="s">
        <v>185</v>
      </c>
      <c r="K20">
        <v>2002</v>
      </c>
      <c r="M20" s="4" t="s">
        <v>141</v>
      </c>
      <c r="N20" s="4"/>
      <c r="O20" s="4"/>
      <c r="P20" s="4"/>
      <c r="Q20" s="4"/>
      <c r="X20" s="94"/>
      <c r="Y20" s="71"/>
    </row>
    <row r="21" spans="1:25" x14ac:dyDescent="0.2">
      <c r="A21" t="s">
        <v>142</v>
      </c>
      <c r="B21" s="2">
        <v>23</v>
      </c>
      <c r="C21" t="s">
        <v>77</v>
      </c>
      <c r="F21">
        <v>1</v>
      </c>
      <c r="G21" t="s">
        <v>58</v>
      </c>
      <c r="H21" t="s">
        <v>186</v>
      </c>
      <c r="K21">
        <v>2001</v>
      </c>
      <c r="M21" t="s">
        <v>142</v>
      </c>
      <c r="X21" s="94"/>
      <c r="Y21" s="71"/>
    </row>
    <row r="22" spans="1:25" x14ac:dyDescent="0.2">
      <c r="A22" t="s">
        <v>143</v>
      </c>
      <c r="B22" s="2">
        <v>24</v>
      </c>
      <c r="C22" t="s">
        <v>78</v>
      </c>
      <c r="F22">
        <v>1</v>
      </c>
      <c r="G22" t="s">
        <v>58</v>
      </c>
      <c r="H22" t="s">
        <v>187</v>
      </c>
      <c r="K22">
        <v>2000</v>
      </c>
      <c r="M22" t="s">
        <v>143</v>
      </c>
      <c r="X22" s="94"/>
      <c r="Y22" s="71"/>
    </row>
    <row r="23" spans="1:25" x14ac:dyDescent="0.2">
      <c r="A23" t="s">
        <v>144</v>
      </c>
      <c r="B23" s="2">
        <v>25</v>
      </c>
      <c r="C23" t="s">
        <v>79</v>
      </c>
      <c r="F23">
        <v>1</v>
      </c>
      <c r="G23" t="s">
        <v>58</v>
      </c>
      <c r="H23" t="s">
        <v>188</v>
      </c>
      <c r="K23">
        <v>1999</v>
      </c>
      <c r="M23" t="s">
        <v>144</v>
      </c>
      <c r="X23" s="94"/>
      <c r="Y23" s="71"/>
    </row>
    <row r="24" spans="1:25" x14ac:dyDescent="0.2">
      <c r="A24" t="s">
        <v>145</v>
      </c>
      <c r="B24" s="2">
        <v>26</v>
      </c>
      <c r="C24" t="s">
        <v>80</v>
      </c>
      <c r="F24">
        <v>1</v>
      </c>
      <c r="G24" t="s">
        <v>58</v>
      </c>
      <c r="H24" t="s">
        <v>189</v>
      </c>
      <c r="K24">
        <v>1998</v>
      </c>
      <c r="M24" t="s">
        <v>145</v>
      </c>
      <c r="X24" s="94"/>
      <c r="Y24" s="71"/>
    </row>
    <row r="25" spans="1:25" x14ac:dyDescent="0.2">
      <c r="A25" t="s">
        <v>146</v>
      </c>
      <c r="B25" s="2">
        <v>27</v>
      </c>
      <c r="C25" t="s">
        <v>81</v>
      </c>
      <c r="F25">
        <v>1</v>
      </c>
      <c r="G25" t="s">
        <v>58</v>
      </c>
      <c r="H25" t="s">
        <v>190</v>
      </c>
      <c r="K25">
        <v>1997</v>
      </c>
      <c r="M25" t="s">
        <v>146</v>
      </c>
      <c r="X25" s="94"/>
      <c r="Y25" s="71"/>
    </row>
    <row r="26" spans="1:25" x14ac:dyDescent="0.2">
      <c r="A26" t="s">
        <v>112</v>
      </c>
      <c r="B26" s="2">
        <v>28</v>
      </c>
      <c r="C26" t="s">
        <v>82</v>
      </c>
      <c r="F26">
        <v>1</v>
      </c>
      <c r="G26" t="s">
        <v>58</v>
      </c>
      <c r="H26" t="s">
        <v>191</v>
      </c>
      <c r="K26">
        <v>1996</v>
      </c>
      <c r="M26" t="s">
        <v>112</v>
      </c>
      <c r="X26" s="94"/>
      <c r="Y26" s="71"/>
    </row>
    <row r="27" spans="1:25" x14ac:dyDescent="0.2">
      <c r="A27" t="s">
        <v>147</v>
      </c>
      <c r="B27" s="2">
        <v>29</v>
      </c>
      <c r="C27" t="s">
        <v>83</v>
      </c>
      <c r="F27">
        <v>1</v>
      </c>
      <c r="G27" t="s">
        <v>58</v>
      </c>
      <c r="H27" t="s">
        <v>192</v>
      </c>
      <c r="M27" t="s">
        <v>147</v>
      </c>
      <c r="X27" s="94"/>
      <c r="Y27" s="71"/>
    </row>
    <row r="28" spans="1:25" x14ac:dyDescent="0.2">
      <c r="A28" t="s">
        <v>148</v>
      </c>
      <c r="B28" s="2">
        <v>30</v>
      </c>
      <c r="C28" t="s">
        <v>84</v>
      </c>
      <c r="F28">
        <v>1</v>
      </c>
      <c r="G28" t="s">
        <v>58</v>
      </c>
      <c r="H28" t="s">
        <v>193</v>
      </c>
      <c r="M28" t="s">
        <v>148</v>
      </c>
      <c r="X28" s="94"/>
      <c r="Y28" s="71"/>
    </row>
    <row r="29" spans="1:25" x14ac:dyDescent="0.2">
      <c r="A29" t="s">
        <v>149</v>
      </c>
      <c r="B29" s="2">
        <v>31</v>
      </c>
      <c r="C29" t="s">
        <v>85</v>
      </c>
      <c r="F29">
        <v>1</v>
      </c>
      <c r="G29" t="s">
        <v>58</v>
      </c>
      <c r="H29" t="s">
        <v>194</v>
      </c>
      <c r="M29" t="s">
        <v>149</v>
      </c>
      <c r="X29" s="94"/>
      <c r="Y29" s="71"/>
    </row>
    <row r="30" spans="1:25" x14ac:dyDescent="0.2">
      <c r="A30" t="s">
        <v>113</v>
      </c>
      <c r="B30" s="2">
        <v>32</v>
      </c>
      <c r="C30" t="s">
        <v>86</v>
      </c>
      <c r="F30">
        <v>1</v>
      </c>
      <c r="G30" t="s">
        <v>58</v>
      </c>
      <c r="H30" t="s">
        <v>195</v>
      </c>
      <c r="M30" t="s">
        <v>113</v>
      </c>
      <c r="X30" s="94"/>
      <c r="Y30" s="71"/>
    </row>
    <row r="31" spans="1:25" x14ac:dyDescent="0.2">
      <c r="A31" t="s">
        <v>150</v>
      </c>
      <c r="B31" s="2">
        <v>33</v>
      </c>
      <c r="C31" t="s">
        <v>87</v>
      </c>
      <c r="F31">
        <v>1</v>
      </c>
      <c r="G31" t="s">
        <v>58</v>
      </c>
      <c r="H31" t="s">
        <v>196</v>
      </c>
      <c r="M31" t="s">
        <v>150</v>
      </c>
      <c r="X31" s="94"/>
      <c r="Y31" s="71"/>
    </row>
    <row r="32" spans="1:25" x14ac:dyDescent="0.2">
      <c r="A32" t="s">
        <v>151</v>
      </c>
      <c r="B32" s="2">
        <v>34</v>
      </c>
      <c r="C32" t="s">
        <v>88</v>
      </c>
      <c r="F32">
        <v>1</v>
      </c>
      <c r="G32" t="s">
        <v>58</v>
      </c>
      <c r="H32" t="s">
        <v>197</v>
      </c>
      <c r="M32" t="s">
        <v>151</v>
      </c>
      <c r="X32" s="94"/>
      <c r="Y32" s="71"/>
    </row>
    <row r="33" spans="1:25" x14ac:dyDescent="0.2">
      <c r="A33" t="s">
        <v>152</v>
      </c>
      <c r="B33" s="2">
        <v>35</v>
      </c>
      <c r="C33" t="s">
        <v>89</v>
      </c>
      <c r="F33">
        <v>1</v>
      </c>
      <c r="G33" t="s">
        <v>58</v>
      </c>
      <c r="H33" t="s">
        <v>198</v>
      </c>
      <c r="I33" s="76" t="s">
        <v>3723</v>
      </c>
      <c r="M33" t="s">
        <v>152</v>
      </c>
      <c r="X33" s="94"/>
      <c r="Y33" s="71"/>
    </row>
    <row r="34" spans="1:25" x14ac:dyDescent="0.2">
      <c r="A34" t="s">
        <v>121</v>
      </c>
      <c r="B34" s="2">
        <v>36</v>
      </c>
      <c r="C34" t="s">
        <v>90</v>
      </c>
      <c r="F34">
        <v>1</v>
      </c>
      <c r="G34" t="s">
        <v>58</v>
      </c>
      <c r="H34" t="s">
        <v>199</v>
      </c>
      <c r="M34" t="s">
        <v>121</v>
      </c>
      <c r="X34" s="94"/>
      <c r="Y34" s="71"/>
    </row>
    <row r="35" spans="1:25" x14ac:dyDescent="0.2">
      <c r="A35" t="s">
        <v>153</v>
      </c>
      <c r="B35" s="2">
        <v>37</v>
      </c>
      <c r="C35" t="s">
        <v>91</v>
      </c>
      <c r="F35">
        <v>1</v>
      </c>
      <c r="G35" t="s">
        <v>58</v>
      </c>
      <c r="H35" t="s">
        <v>200</v>
      </c>
      <c r="I35" s="76" t="s">
        <v>3742</v>
      </c>
      <c r="M35" t="s">
        <v>153</v>
      </c>
      <c r="X35" s="94"/>
      <c r="Y35" s="71"/>
    </row>
    <row r="36" spans="1:25" x14ac:dyDescent="0.2">
      <c r="A36" t="s">
        <v>154</v>
      </c>
      <c r="B36" s="2">
        <v>38</v>
      </c>
      <c r="C36" t="s">
        <v>92</v>
      </c>
      <c r="F36">
        <v>1</v>
      </c>
      <c r="G36" t="s">
        <v>58</v>
      </c>
      <c r="H36" t="s">
        <v>201</v>
      </c>
      <c r="M36" t="s">
        <v>154</v>
      </c>
      <c r="X36" s="94"/>
      <c r="Y36" s="71"/>
    </row>
    <row r="37" spans="1:25" x14ac:dyDescent="0.2">
      <c r="A37" t="s">
        <v>117</v>
      </c>
      <c r="B37" s="2">
        <v>39</v>
      </c>
      <c r="C37" t="s">
        <v>93</v>
      </c>
      <c r="F37">
        <v>1</v>
      </c>
      <c r="G37" t="s">
        <v>58</v>
      </c>
      <c r="H37" t="s">
        <v>202</v>
      </c>
      <c r="M37" t="s">
        <v>117</v>
      </c>
      <c r="X37" s="94"/>
      <c r="Y37" s="71"/>
    </row>
    <row r="38" spans="1:25" x14ac:dyDescent="0.2">
      <c r="A38" t="s">
        <v>123</v>
      </c>
      <c r="B38" s="2">
        <v>40</v>
      </c>
      <c r="C38" t="s">
        <v>94</v>
      </c>
      <c r="F38">
        <v>1</v>
      </c>
      <c r="G38" t="s">
        <v>58</v>
      </c>
      <c r="H38" t="s">
        <v>203</v>
      </c>
      <c r="M38" t="s">
        <v>123</v>
      </c>
      <c r="X38" s="94"/>
      <c r="Y38" s="71"/>
    </row>
    <row r="39" spans="1:25" x14ac:dyDescent="0.2">
      <c r="A39" t="s">
        <v>119</v>
      </c>
      <c r="B39" s="2">
        <v>41</v>
      </c>
      <c r="C39" t="s">
        <v>95</v>
      </c>
      <c r="F39">
        <v>1</v>
      </c>
      <c r="G39" t="s">
        <v>58</v>
      </c>
      <c r="H39" t="s">
        <v>204</v>
      </c>
      <c r="M39" t="s">
        <v>119</v>
      </c>
      <c r="X39" s="94"/>
      <c r="Y39" s="71"/>
    </row>
    <row r="40" spans="1:25" x14ac:dyDescent="0.2">
      <c r="A40" t="s">
        <v>155</v>
      </c>
      <c r="B40" s="2">
        <v>42</v>
      </c>
      <c r="C40" t="s">
        <v>38</v>
      </c>
      <c r="F40">
        <v>1</v>
      </c>
      <c r="G40" t="s">
        <v>58</v>
      </c>
      <c r="H40" t="s">
        <v>205</v>
      </c>
      <c r="M40" t="s">
        <v>155</v>
      </c>
      <c r="X40" s="94"/>
      <c r="Y40" s="71"/>
    </row>
    <row r="41" spans="1:25" x14ac:dyDescent="0.2">
      <c r="A41" t="s">
        <v>156</v>
      </c>
      <c r="B41" s="2">
        <v>44</v>
      </c>
      <c r="C41" t="s">
        <v>96</v>
      </c>
      <c r="F41">
        <v>1</v>
      </c>
      <c r="G41" t="s">
        <v>58</v>
      </c>
      <c r="H41" t="s">
        <v>206</v>
      </c>
      <c r="M41" t="s">
        <v>156</v>
      </c>
      <c r="X41" s="94"/>
      <c r="Y41" s="71"/>
    </row>
    <row r="42" spans="1:25" x14ac:dyDescent="0.2">
      <c r="A42" t="s">
        <v>157</v>
      </c>
      <c r="B42" s="2">
        <v>45</v>
      </c>
      <c r="C42" t="s">
        <v>97</v>
      </c>
      <c r="F42">
        <v>1</v>
      </c>
      <c r="G42" t="s">
        <v>58</v>
      </c>
      <c r="H42" t="s">
        <v>207</v>
      </c>
      <c r="M42" t="s">
        <v>157</v>
      </c>
      <c r="X42" s="94"/>
      <c r="Y42" s="71"/>
    </row>
    <row r="43" spans="1:25" x14ac:dyDescent="0.2">
      <c r="A43" t="s">
        <v>158</v>
      </c>
      <c r="B43" s="2">
        <v>46</v>
      </c>
      <c r="C43" t="s">
        <v>98</v>
      </c>
      <c r="F43">
        <v>1</v>
      </c>
      <c r="G43" t="s">
        <v>58</v>
      </c>
      <c r="H43" t="s">
        <v>208</v>
      </c>
      <c r="M43" t="s">
        <v>158</v>
      </c>
      <c r="X43" s="94"/>
      <c r="Y43" s="71"/>
    </row>
    <row r="44" spans="1:25" x14ac:dyDescent="0.2">
      <c r="A44" t="s">
        <v>159</v>
      </c>
      <c r="B44" s="2">
        <v>47</v>
      </c>
      <c r="C44" t="s">
        <v>99</v>
      </c>
      <c r="F44">
        <v>1</v>
      </c>
      <c r="G44" t="s">
        <v>58</v>
      </c>
      <c r="H44" t="s">
        <v>209</v>
      </c>
      <c r="M44" t="s">
        <v>3744</v>
      </c>
      <c r="X44" s="94"/>
      <c r="Y44" s="71"/>
    </row>
    <row r="45" spans="1:25" x14ac:dyDescent="0.2">
      <c r="A45" t="s">
        <v>120</v>
      </c>
      <c r="B45" s="2">
        <v>48</v>
      </c>
      <c r="C45" t="s">
        <v>100</v>
      </c>
      <c r="F45">
        <v>1</v>
      </c>
      <c r="G45" t="s">
        <v>58</v>
      </c>
      <c r="H45" t="s">
        <v>210</v>
      </c>
      <c r="M45" t="s">
        <v>120</v>
      </c>
      <c r="X45" s="94"/>
      <c r="Y45" s="71"/>
    </row>
    <row r="46" spans="1:25" x14ac:dyDescent="0.2">
      <c r="A46" t="s">
        <v>126</v>
      </c>
      <c r="B46" s="2">
        <v>49</v>
      </c>
      <c r="C46" t="s">
        <v>101</v>
      </c>
      <c r="F46">
        <v>1</v>
      </c>
      <c r="G46" t="s">
        <v>58</v>
      </c>
      <c r="H46" t="s">
        <v>211</v>
      </c>
      <c r="M46" t="s">
        <v>126</v>
      </c>
      <c r="X46" s="94"/>
      <c r="Y46" s="71"/>
    </row>
    <row r="47" spans="1:25" x14ac:dyDescent="0.2">
      <c r="A47" t="s">
        <v>160</v>
      </c>
      <c r="B47" s="2">
        <v>50</v>
      </c>
      <c r="C47" t="s">
        <v>102</v>
      </c>
      <c r="F47">
        <v>1</v>
      </c>
      <c r="G47" t="s">
        <v>58</v>
      </c>
      <c r="H47" t="s">
        <v>212</v>
      </c>
      <c r="M47" t="s">
        <v>160</v>
      </c>
      <c r="X47" s="94"/>
      <c r="Y47" s="71"/>
    </row>
    <row r="48" spans="1:25" x14ac:dyDescent="0.2">
      <c r="A48" t="s">
        <v>161</v>
      </c>
      <c r="B48" s="2">
        <v>51</v>
      </c>
      <c r="C48" t="s">
        <v>103</v>
      </c>
      <c r="F48">
        <v>1</v>
      </c>
      <c r="G48" t="s">
        <v>58</v>
      </c>
      <c r="H48" t="s">
        <v>213</v>
      </c>
      <c r="M48" t="s">
        <v>161</v>
      </c>
      <c r="X48" s="94"/>
      <c r="Y48" s="71"/>
    </row>
    <row r="49" spans="1:30" x14ac:dyDescent="0.2">
      <c r="A49" t="s">
        <v>110</v>
      </c>
      <c r="B49" s="2">
        <v>53</v>
      </c>
      <c r="C49" t="s">
        <v>104</v>
      </c>
      <c r="F49">
        <v>1</v>
      </c>
      <c r="G49" t="s">
        <v>58</v>
      </c>
      <c r="H49" t="s">
        <v>214</v>
      </c>
      <c r="M49" t="s">
        <v>110</v>
      </c>
      <c r="X49" s="94"/>
      <c r="Y49" s="71"/>
    </row>
    <row r="50" spans="1:30" x14ac:dyDescent="0.2">
      <c r="A50" t="s">
        <v>162</v>
      </c>
      <c r="B50" s="2">
        <v>54</v>
      </c>
      <c r="C50" t="s">
        <v>105</v>
      </c>
      <c r="F50">
        <v>1</v>
      </c>
      <c r="G50" t="s">
        <v>58</v>
      </c>
      <c r="H50" t="s">
        <v>215</v>
      </c>
      <c r="M50" t="s">
        <v>162</v>
      </c>
      <c r="X50" s="94"/>
      <c r="Y50" s="71"/>
    </row>
    <row r="51" spans="1:30" x14ac:dyDescent="0.2">
      <c r="A51" t="s">
        <v>130</v>
      </c>
      <c r="B51" s="2">
        <v>55</v>
      </c>
      <c r="C51" t="s">
        <v>59</v>
      </c>
      <c r="F51">
        <v>1</v>
      </c>
      <c r="G51" t="s">
        <v>58</v>
      </c>
      <c r="H51" t="s">
        <v>216</v>
      </c>
      <c r="M51" t="s">
        <v>130</v>
      </c>
      <c r="X51" s="94"/>
      <c r="Y51" s="71"/>
    </row>
    <row r="52" spans="1:30" x14ac:dyDescent="0.2">
      <c r="A52" t="s">
        <v>122</v>
      </c>
      <c r="B52" s="2">
        <v>56</v>
      </c>
      <c r="C52" t="s">
        <v>106</v>
      </c>
      <c r="F52">
        <v>1</v>
      </c>
      <c r="G52" t="s">
        <v>58</v>
      </c>
      <c r="H52" t="s">
        <v>217</v>
      </c>
      <c r="M52" t="s">
        <v>122</v>
      </c>
      <c r="X52" s="94"/>
      <c r="Y52" s="71"/>
    </row>
    <row r="53" spans="1:30" x14ac:dyDescent="0.2">
      <c r="A53" t="s">
        <v>127</v>
      </c>
      <c r="B53" s="2">
        <v>66</v>
      </c>
      <c r="C53" t="s">
        <v>107</v>
      </c>
      <c r="F53">
        <v>1</v>
      </c>
      <c r="G53" t="s">
        <v>58</v>
      </c>
      <c r="H53" t="s">
        <v>218</v>
      </c>
      <c r="X53" s="94"/>
      <c r="Y53" s="71"/>
    </row>
    <row r="54" spans="1:30" x14ac:dyDescent="0.2">
      <c r="A54" t="s">
        <v>163</v>
      </c>
      <c r="B54" s="2">
        <v>72</v>
      </c>
      <c r="C54" t="s">
        <v>108</v>
      </c>
      <c r="F54">
        <v>1</v>
      </c>
      <c r="G54" t="s">
        <v>58</v>
      </c>
      <c r="H54" t="s">
        <v>219</v>
      </c>
      <c r="X54" s="94"/>
      <c r="Y54" s="71"/>
    </row>
    <row r="55" spans="1:30" x14ac:dyDescent="0.2">
      <c r="A55" t="s">
        <v>164</v>
      </c>
      <c r="B55" s="2">
        <v>78</v>
      </c>
      <c r="C55" t="s">
        <v>109</v>
      </c>
      <c r="F55">
        <v>1</v>
      </c>
      <c r="G55" t="s">
        <v>58</v>
      </c>
      <c r="H55" t="s">
        <v>220</v>
      </c>
      <c r="X55" s="94"/>
      <c r="Y55" s="71"/>
    </row>
    <row r="56" spans="1:30" x14ac:dyDescent="0.2">
      <c r="A56" t="s">
        <v>3720</v>
      </c>
      <c r="B56" s="2">
        <v>60</v>
      </c>
      <c r="C56" t="s">
        <v>3719</v>
      </c>
      <c r="F56">
        <v>1</v>
      </c>
      <c r="G56" t="s">
        <v>58</v>
      </c>
      <c r="H56" t="s">
        <v>221</v>
      </c>
      <c r="X56" s="94"/>
      <c r="Y56" s="71"/>
    </row>
    <row r="57" spans="1:30" x14ac:dyDescent="0.2">
      <c r="A57" t="s">
        <v>3722</v>
      </c>
      <c r="B57" s="2">
        <v>69</v>
      </c>
      <c r="C57" t="s">
        <v>3721</v>
      </c>
      <c r="F57">
        <v>1</v>
      </c>
      <c r="G57" t="s">
        <v>58</v>
      </c>
      <c r="H57" t="s">
        <v>222</v>
      </c>
      <c r="X57" s="94"/>
      <c r="Y57" s="71"/>
    </row>
    <row r="58" spans="1:30" x14ac:dyDescent="0.2">
      <c r="B58" s="2"/>
      <c r="F58">
        <v>1</v>
      </c>
      <c r="G58" t="s">
        <v>58</v>
      </c>
      <c r="H58" t="s">
        <v>223</v>
      </c>
      <c r="X58" s="94"/>
      <c r="Y58" s="71"/>
    </row>
    <row r="59" spans="1:30" x14ac:dyDescent="0.2">
      <c r="B59" s="2"/>
      <c r="F59">
        <v>1</v>
      </c>
      <c r="G59" t="s">
        <v>58</v>
      </c>
      <c r="H59" t="s">
        <v>224</v>
      </c>
      <c r="X59" s="94"/>
      <c r="Y59" s="71"/>
    </row>
    <row r="60" spans="1:30" x14ac:dyDescent="0.2">
      <c r="B60" s="2"/>
      <c r="F60">
        <v>1</v>
      </c>
      <c r="G60" t="s">
        <v>58</v>
      </c>
      <c r="H60" t="s">
        <v>226</v>
      </c>
      <c r="X60" s="94"/>
      <c r="Y60" s="71"/>
    </row>
    <row r="61" spans="1:30" x14ac:dyDescent="0.2">
      <c r="B61" s="2"/>
      <c r="F61">
        <v>1</v>
      </c>
      <c r="G61" t="s">
        <v>58</v>
      </c>
      <c r="H61" t="s">
        <v>225</v>
      </c>
      <c r="X61" s="94"/>
      <c r="Y61" s="71"/>
    </row>
    <row r="62" spans="1:30" x14ac:dyDescent="0.2">
      <c r="B62" s="2"/>
      <c r="F62">
        <v>1</v>
      </c>
      <c r="G62" t="s">
        <v>58</v>
      </c>
      <c r="H62" t="s">
        <v>227</v>
      </c>
      <c r="X62" s="94"/>
      <c r="Y62" s="71"/>
      <c r="AC62" s="1"/>
      <c r="AD62" t="b">
        <f>AB62=AC62</f>
        <v>1</v>
      </c>
    </row>
    <row r="63" spans="1:30" x14ac:dyDescent="0.2">
      <c r="B63" s="2"/>
      <c r="F63">
        <v>1</v>
      </c>
      <c r="G63" t="s">
        <v>58</v>
      </c>
      <c r="H63" t="s">
        <v>228</v>
      </c>
      <c r="X63" s="94"/>
      <c r="Y63" s="71"/>
    </row>
    <row r="64" spans="1:30" x14ac:dyDescent="0.2">
      <c r="B64" s="2"/>
      <c r="F64">
        <v>1</v>
      </c>
      <c r="G64" t="s">
        <v>58</v>
      </c>
      <c r="H64" t="s">
        <v>229</v>
      </c>
      <c r="X64" s="94"/>
      <c r="Y64" s="71"/>
    </row>
    <row r="65" spans="2:25" x14ac:dyDescent="0.2">
      <c r="B65" s="2"/>
      <c r="F65">
        <v>1</v>
      </c>
      <c r="G65" t="s">
        <v>58</v>
      </c>
      <c r="H65" t="s">
        <v>230</v>
      </c>
      <c r="X65" s="94"/>
      <c r="Y65" s="71"/>
    </row>
    <row r="66" spans="2:25" x14ac:dyDescent="0.2">
      <c r="B66" s="2"/>
      <c r="F66">
        <v>1</v>
      </c>
      <c r="G66" t="s">
        <v>58</v>
      </c>
      <c r="H66" t="s">
        <v>231</v>
      </c>
      <c r="X66" s="94"/>
      <c r="Y66" s="71"/>
    </row>
    <row r="67" spans="2:25" x14ac:dyDescent="0.2">
      <c r="B67" s="2"/>
      <c r="F67">
        <v>1</v>
      </c>
      <c r="G67" t="s">
        <v>58</v>
      </c>
      <c r="H67" t="s">
        <v>110</v>
      </c>
      <c r="X67" s="94"/>
      <c r="Y67" s="71"/>
    </row>
    <row r="68" spans="2:25" x14ac:dyDescent="0.2">
      <c r="B68" s="2"/>
      <c r="F68">
        <v>1</v>
      </c>
      <c r="G68" t="s">
        <v>58</v>
      </c>
      <c r="H68" t="s">
        <v>232</v>
      </c>
      <c r="X68" s="94"/>
      <c r="Y68" s="71"/>
    </row>
    <row r="69" spans="2:25" x14ac:dyDescent="0.2">
      <c r="B69" s="2"/>
      <c r="F69">
        <v>1</v>
      </c>
      <c r="G69" t="s">
        <v>58</v>
      </c>
      <c r="H69" t="s">
        <v>233</v>
      </c>
      <c r="X69" s="94"/>
      <c r="Y69" s="71"/>
    </row>
    <row r="70" spans="2:25" x14ac:dyDescent="0.2">
      <c r="B70" s="2"/>
      <c r="F70">
        <v>2</v>
      </c>
      <c r="G70" t="s">
        <v>60</v>
      </c>
      <c r="H70" t="s">
        <v>234</v>
      </c>
      <c r="X70" s="94"/>
      <c r="Y70" s="71"/>
    </row>
    <row r="71" spans="2:25" x14ac:dyDescent="0.2">
      <c r="B71" s="2"/>
      <c r="F71">
        <v>2</v>
      </c>
      <c r="G71" t="s">
        <v>60</v>
      </c>
      <c r="H71" t="s">
        <v>235</v>
      </c>
      <c r="X71" s="94"/>
      <c r="Y71" s="71"/>
    </row>
    <row r="72" spans="2:25" x14ac:dyDescent="0.2">
      <c r="B72" s="2"/>
      <c r="F72">
        <v>2</v>
      </c>
      <c r="G72" t="s">
        <v>60</v>
      </c>
      <c r="H72" t="s">
        <v>236</v>
      </c>
      <c r="X72" s="94"/>
      <c r="Y72" s="71"/>
    </row>
    <row r="73" spans="2:25" x14ac:dyDescent="0.2">
      <c r="B73" s="2"/>
      <c r="F73">
        <v>2</v>
      </c>
      <c r="G73" t="s">
        <v>60</v>
      </c>
      <c r="H73" t="s">
        <v>237</v>
      </c>
      <c r="X73" s="94"/>
      <c r="Y73" s="71"/>
    </row>
    <row r="74" spans="2:25" x14ac:dyDescent="0.2">
      <c r="B74" s="2"/>
      <c r="F74">
        <v>2</v>
      </c>
      <c r="G74" t="s">
        <v>60</v>
      </c>
      <c r="H74" t="s">
        <v>238</v>
      </c>
      <c r="X74" s="94"/>
      <c r="Y74" s="71"/>
    </row>
    <row r="75" spans="2:25" x14ac:dyDescent="0.2">
      <c r="B75" s="2"/>
      <c r="F75">
        <v>2</v>
      </c>
      <c r="G75" t="s">
        <v>60</v>
      </c>
      <c r="H75" t="s">
        <v>239</v>
      </c>
      <c r="X75" s="94"/>
      <c r="Y75" s="71"/>
    </row>
    <row r="76" spans="2:25" x14ac:dyDescent="0.2">
      <c r="B76" s="2"/>
      <c r="F76">
        <v>2</v>
      </c>
      <c r="G76" t="s">
        <v>60</v>
      </c>
      <c r="H76" t="s">
        <v>240</v>
      </c>
      <c r="X76" s="94"/>
      <c r="Y76" s="71"/>
    </row>
    <row r="77" spans="2:25" x14ac:dyDescent="0.2">
      <c r="B77" s="2"/>
      <c r="F77">
        <v>2</v>
      </c>
      <c r="G77" t="s">
        <v>60</v>
      </c>
      <c r="H77" t="s">
        <v>241</v>
      </c>
      <c r="X77" s="94"/>
      <c r="Y77" s="71"/>
    </row>
    <row r="78" spans="2:25" x14ac:dyDescent="0.2">
      <c r="B78" s="2"/>
      <c r="F78">
        <v>2</v>
      </c>
      <c r="G78" t="s">
        <v>60</v>
      </c>
      <c r="H78" t="s">
        <v>242</v>
      </c>
      <c r="Y78" s="71"/>
    </row>
    <row r="79" spans="2:25" x14ac:dyDescent="0.2">
      <c r="B79" s="2"/>
      <c r="F79">
        <v>2</v>
      </c>
      <c r="G79" t="s">
        <v>60</v>
      </c>
      <c r="H79" t="s">
        <v>243</v>
      </c>
      <c r="Y79" s="71"/>
    </row>
    <row r="80" spans="2:25" x14ac:dyDescent="0.2">
      <c r="B80" s="2"/>
      <c r="F80">
        <v>2</v>
      </c>
      <c r="G80" t="s">
        <v>60</v>
      </c>
      <c r="H80" t="s">
        <v>244</v>
      </c>
      <c r="Y80" s="71"/>
    </row>
    <row r="81" spans="2:25" x14ac:dyDescent="0.2">
      <c r="B81" s="2"/>
      <c r="F81">
        <v>2</v>
      </c>
      <c r="G81" t="s">
        <v>60</v>
      </c>
      <c r="H81" t="s">
        <v>245</v>
      </c>
      <c r="Y81" s="71"/>
    </row>
    <row r="82" spans="2:25" x14ac:dyDescent="0.2">
      <c r="B82" s="2"/>
      <c r="F82">
        <v>2</v>
      </c>
      <c r="G82" t="s">
        <v>60</v>
      </c>
      <c r="H82" t="s">
        <v>246</v>
      </c>
      <c r="Y82" s="71"/>
    </row>
    <row r="83" spans="2:25" x14ac:dyDescent="0.2">
      <c r="B83" s="2"/>
      <c r="F83">
        <v>2</v>
      </c>
      <c r="G83" t="s">
        <v>60</v>
      </c>
      <c r="H83" t="s">
        <v>247</v>
      </c>
      <c r="Y83" s="71"/>
    </row>
    <row r="84" spans="2:25" x14ac:dyDescent="0.2">
      <c r="B84" s="2"/>
      <c r="F84">
        <v>2</v>
      </c>
      <c r="G84" t="s">
        <v>60</v>
      </c>
      <c r="H84" t="s">
        <v>248</v>
      </c>
      <c r="Y84" s="71"/>
    </row>
    <row r="85" spans="2:25" x14ac:dyDescent="0.2">
      <c r="B85" s="2"/>
      <c r="F85">
        <v>2</v>
      </c>
      <c r="G85" t="s">
        <v>60</v>
      </c>
      <c r="H85" t="s">
        <v>249</v>
      </c>
      <c r="Y85" s="71"/>
    </row>
    <row r="86" spans="2:25" x14ac:dyDescent="0.2">
      <c r="B86" s="2"/>
      <c r="F86">
        <v>2</v>
      </c>
      <c r="G86" t="s">
        <v>60</v>
      </c>
      <c r="H86" t="s">
        <v>250</v>
      </c>
      <c r="Y86" s="71"/>
    </row>
    <row r="87" spans="2:25" x14ac:dyDescent="0.2">
      <c r="B87" s="2"/>
      <c r="F87">
        <v>2</v>
      </c>
      <c r="G87" t="s">
        <v>60</v>
      </c>
      <c r="H87" t="s">
        <v>251</v>
      </c>
      <c r="Y87" s="71"/>
    </row>
    <row r="88" spans="2:25" x14ac:dyDescent="0.2">
      <c r="B88" s="2"/>
      <c r="F88">
        <v>2</v>
      </c>
      <c r="G88" t="s">
        <v>60</v>
      </c>
      <c r="H88" t="s">
        <v>252</v>
      </c>
    </row>
    <row r="89" spans="2:25" x14ac:dyDescent="0.2">
      <c r="B89" s="2"/>
      <c r="F89">
        <v>2</v>
      </c>
      <c r="G89" t="s">
        <v>60</v>
      </c>
      <c r="H89" t="s">
        <v>253</v>
      </c>
    </row>
    <row r="90" spans="2:25" x14ac:dyDescent="0.2">
      <c r="B90" s="2"/>
      <c r="F90">
        <v>2</v>
      </c>
      <c r="G90" t="s">
        <v>60</v>
      </c>
      <c r="H90" t="s">
        <v>254</v>
      </c>
    </row>
    <row r="91" spans="2:25" x14ac:dyDescent="0.2">
      <c r="B91" s="2"/>
      <c r="F91">
        <v>2</v>
      </c>
      <c r="G91" t="s">
        <v>60</v>
      </c>
      <c r="H91" t="s">
        <v>255</v>
      </c>
    </row>
    <row r="92" spans="2:25" x14ac:dyDescent="0.2">
      <c r="B92" s="2"/>
      <c r="F92">
        <v>2</v>
      </c>
      <c r="G92" t="s">
        <v>60</v>
      </c>
      <c r="H92" t="s">
        <v>256</v>
      </c>
    </row>
    <row r="93" spans="2:25" x14ac:dyDescent="0.2">
      <c r="B93" s="2"/>
      <c r="F93">
        <v>2</v>
      </c>
      <c r="G93" t="s">
        <v>60</v>
      </c>
      <c r="H93" t="s">
        <v>257</v>
      </c>
    </row>
    <row r="94" spans="2:25" x14ac:dyDescent="0.2">
      <c r="B94" s="2"/>
      <c r="F94">
        <v>2</v>
      </c>
      <c r="G94" t="s">
        <v>60</v>
      </c>
      <c r="H94" t="s">
        <v>258</v>
      </c>
    </row>
    <row r="95" spans="2:25" x14ac:dyDescent="0.2">
      <c r="B95" s="2"/>
      <c r="F95">
        <v>2</v>
      </c>
      <c r="G95" t="s">
        <v>60</v>
      </c>
      <c r="H95" t="s">
        <v>259</v>
      </c>
    </row>
    <row r="96" spans="2:25" x14ac:dyDescent="0.2">
      <c r="B96" s="2"/>
      <c r="F96">
        <v>2</v>
      </c>
      <c r="G96" t="s">
        <v>60</v>
      </c>
      <c r="H96" t="s">
        <v>260</v>
      </c>
    </row>
    <row r="97" spans="2:8" x14ac:dyDescent="0.2">
      <c r="B97" s="2"/>
      <c r="F97">
        <v>2</v>
      </c>
      <c r="G97" t="s">
        <v>60</v>
      </c>
      <c r="H97" t="s">
        <v>261</v>
      </c>
    </row>
    <row r="98" spans="2:8" x14ac:dyDescent="0.2">
      <c r="B98" s="2"/>
      <c r="F98">
        <v>2</v>
      </c>
      <c r="G98" t="s">
        <v>60</v>
      </c>
      <c r="H98" t="s">
        <v>262</v>
      </c>
    </row>
    <row r="99" spans="2:8" x14ac:dyDescent="0.2">
      <c r="B99" s="2"/>
      <c r="F99">
        <v>4</v>
      </c>
      <c r="G99" t="s">
        <v>61</v>
      </c>
      <c r="H99" t="s">
        <v>263</v>
      </c>
    </row>
    <row r="100" spans="2:8" x14ac:dyDescent="0.2">
      <c r="B100" s="2"/>
      <c r="F100">
        <v>4</v>
      </c>
      <c r="G100" t="s">
        <v>61</v>
      </c>
      <c r="H100" t="s">
        <v>264</v>
      </c>
    </row>
    <row r="101" spans="2:8" x14ac:dyDescent="0.2">
      <c r="B101" s="2"/>
      <c r="F101">
        <v>4</v>
      </c>
      <c r="G101" t="s">
        <v>61</v>
      </c>
      <c r="H101" t="s">
        <v>265</v>
      </c>
    </row>
    <row r="102" spans="2:8" x14ac:dyDescent="0.2">
      <c r="B102" s="2"/>
      <c r="F102">
        <v>4</v>
      </c>
      <c r="G102" t="s">
        <v>61</v>
      </c>
      <c r="H102" t="s">
        <v>266</v>
      </c>
    </row>
    <row r="103" spans="2:8" x14ac:dyDescent="0.2">
      <c r="B103" s="2"/>
      <c r="F103">
        <v>4</v>
      </c>
      <c r="G103" t="s">
        <v>61</v>
      </c>
      <c r="H103" t="s">
        <v>267</v>
      </c>
    </row>
    <row r="104" spans="2:8" x14ac:dyDescent="0.2">
      <c r="B104" s="2"/>
      <c r="F104">
        <v>4</v>
      </c>
      <c r="G104" t="s">
        <v>61</v>
      </c>
      <c r="H104" t="s">
        <v>268</v>
      </c>
    </row>
    <row r="105" spans="2:8" x14ac:dyDescent="0.2">
      <c r="B105" s="2"/>
      <c r="F105">
        <v>4</v>
      </c>
      <c r="G105" t="s">
        <v>61</v>
      </c>
      <c r="H105" t="s">
        <v>269</v>
      </c>
    </row>
    <row r="106" spans="2:8" x14ac:dyDescent="0.2">
      <c r="B106" s="2"/>
      <c r="F106">
        <v>4</v>
      </c>
      <c r="G106" t="s">
        <v>61</v>
      </c>
      <c r="H106" t="s">
        <v>270</v>
      </c>
    </row>
    <row r="107" spans="2:8" x14ac:dyDescent="0.2">
      <c r="B107" s="2"/>
      <c r="F107">
        <v>4</v>
      </c>
      <c r="G107" t="s">
        <v>61</v>
      </c>
      <c r="H107" t="s">
        <v>271</v>
      </c>
    </row>
    <row r="108" spans="2:8" x14ac:dyDescent="0.2">
      <c r="B108" s="2"/>
      <c r="F108">
        <v>4</v>
      </c>
      <c r="G108" t="s">
        <v>61</v>
      </c>
      <c r="H108" t="s">
        <v>272</v>
      </c>
    </row>
    <row r="109" spans="2:8" x14ac:dyDescent="0.2">
      <c r="B109" s="2"/>
      <c r="F109">
        <v>4</v>
      </c>
      <c r="G109" t="s">
        <v>61</v>
      </c>
      <c r="H109" t="s">
        <v>273</v>
      </c>
    </row>
    <row r="110" spans="2:8" x14ac:dyDescent="0.2">
      <c r="B110" s="2"/>
      <c r="F110">
        <v>4</v>
      </c>
      <c r="G110" t="s">
        <v>61</v>
      </c>
      <c r="H110" t="s">
        <v>274</v>
      </c>
    </row>
    <row r="111" spans="2:8" x14ac:dyDescent="0.2">
      <c r="B111" s="2"/>
      <c r="F111">
        <v>4</v>
      </c>
      <c r="G111" t="s">
        <v>61</v>
      </c>
      <c r="H111" t="s">
        <v>275</v>
      </c>
    </row>
    <row r="112" spans="2:8" x14ac:dyDescent="0.2">
      <c r="B112" s="2"/>
      <c r="F112">
        <v>4</v>
      </c>
      <c r="G112" t="s">
        <v>61</v>
      </c>
      <c r="H112" t="s">
        <v>276</v>
      </c>
    </row>
    <row r="113" spans="2:8" x14ac:dyDescent="0.2">
      <c r="B113" s="2"/>
      <c r="F113">
        <v>4</v>
      </c>
      <c r="G113" t="s">
        <v>61</v>
      </c>
      <c r="H113" t="s">
        <v>277</v>
      </c>
    </row>
    <row r="114" spans="2:8" x14ac:dyDescent="0.2">
      <c r="B114" s="2"/>
      <c r="F114">
        <v>5</v>
      </c>
      <c r="G114" t="s">
        <v>62</v>
      </c>
      <c r="H114" t="s">
        <v>111</v>
      </c>
    </row>
    <row r="115" spans="2:8" x14ac:dyDescent="0.2">
      <c r="B115" s="2"/>
      <c r="F115">
        <v>5</v>
      </c>
      <c r="G115" t="s">
        <v>62</v>
      </c>
      <c r="H115" t="s">
        <v>278</v>
      </c>
    </row>
    <row r="116" spans="2:8" x14ac:dyDescent="0.2">
      <c r="B116" s="2"/>
      <c r="F116">
        <v>5</v>
      </c>
      <c r="G116" t="s">
        <v>62</v>
      </c>
      <c r="H116" t="s">
        <v>279</v>
      </c>
    </row>
    <row r="117" spans="2:8" x14ac:dyDescent="0.2">
      <c r="B117" s="2"/>
      <c r="F117">
        <v>5</v>
      </c>
      <c r="G117" t="s">
        <v>62</v>
      </c>
      <c r="H117" t="s">
        <v>280</v>
      </c>
    </row>
    <row r="118" spans="2:8" x14ac:dyDescent="0.2">
      <c r="B118" s="2"/>
      <c r="F118">
        <v>5</v>
      </c>
      <c r="G118" t="s">
        <v>62</v>
      </c>
      <c r="H118" t="s">
        <v>281</v>
      </c>
    </row>
    <row r="119" spans="2:8" x14ac:dyDescent="0.2">
      <c r="B119" s="2"/>
      <c r="F119">
        <v>5</v>
      </c>
      <c r="G119" t="s">
        <v>62</v>
      </c>
      <c r="H119" t="s">
        <v>282</v>
      </c>
    </row>
    <row r="120" spans="2:8" x14ac:dyDescent="0.2">
      <c r="B120" s="2"/>
      <c r="F120">
        <v>5</v>
      </c>
      <c r="G120" t="s">
        <v>62</v>
      </c>
      <c r="H120" t="s">
        <v>175</v>
      </c>
    </row>
    <row r="121" spans="2:8" x14ac:dyDescent="0.2">
      <c r="B121" s="2"/>
      <c r="F121">
        <v>5</v>
      </c>
      <c r="G121" t="s">
        <v>62</v>
      </c>
      <c r="H121" t="s">
        <v>283</v>
      </c>
    </row>
    <row r="122" spans="2:8" x14ac:dyDescent="0.2">
      <c r="B122" s="2"/>
      <c r="F122">
        <v>5</v>
      </c>
      <c r="G122" t="s">
        <v>62</v>
      </c>
      <c r="H122" t="s">
        <v>284</v>
      </c>
    </row>
    <row r="123" spans="2:8" x14ac:dyDescent="0.2">
      <c r="B123" s="2"/>
      <c r="F123">
        <v>5</v>
      </c>
      <c r="G123" t="s">
        <v>62</v>
      </c>
      <c r="H123" t="s">
        <v>285</v>
      </c>
    </row>
    <row r="124" spans="2:8" x14ac:dyDescent="0.2">
      <c r="B124" s="2"/>
      <c r="F124">
        <v>5</v>
      </c>
      <c r="G124" t="s">
        <v>62</v>
      </c>
      <c r="H124" t="s">
        <v>181</v>
      </c>
    </row>
    <row r="125" spans="2:8" x14ac:dyDescent="0.2">
      <c r="B125" s="2"/>
      <c r="F125">
        <v>5</v>
      </c>
      <c r="G125" t="s">
        <v>62</v>
      </c>
      <c r="H125" t="s">
        <v>182</v>
      </c>
    </row>
    <row r="126" spans="2:8" x14ac:dyDescent="0.2">
      <c r="B126" s="2"/>
      <c r="F126">
        <v>5</v>
      </c>
      <c r="G126" t="s">
        <v>62</v>
      </c>
      <c r="H126" t="s">
        <v>286</v>
      </c>
    </row>
    <row r="127" spans="2:8" x14ac:dyDescent="0.2">
      <c r="B127" s="2"/>
      <c r="F127">
        <v>5</v>
      </c>
      <c r="G127" t="s">
        <v>62</v>
      </c>
      <c r="H127" t="s">
        <v>287</v>
      </c>
    </row>
    <row r="128" spans="2:8" x14ac:dyDescent="0.2">
      <c r="B128" s="2"/>
      <c r="F128">
        <v>5</v>
      </c>
      <c r="G128" t="s">
        <v>62</v>
      </c>
      <c r="H128" t="s">
        <v>288</v>
      </c>
    </row>
    <row r="129" spans="2:8" x14ac:dyDescent="0.2">
      <c r="B129" s="2"/>
      <c r="F129">
        <v>5</v>
      </c>
      <c r="G129" t="s">
        <v>62</v>
      </c>
      <c r="H129" t="s">
        <v>289</v>
      </c>
    </row>
    <row r="130" spans="2:8" x14ac:dyDescent="0.2">
      <c r="B130" s="2"/>
      <c r="F130">
        <v>5</v>
      </c>
      <c r="G130" t="s">
        <v>62</v>
      </c>
      <c r="H130" t="s">
        <v>290</v>
      </c>
    </row>
    <row r="131" spans="2:8" x14ac:dyDescent="0.2">
      <c r="B131" s="2"/>
      <c r="F131">
        <v>5</v>
      </c>
      <c r="G131" t="s">
        <v>62</v>
      </c>
      <c r="H131" t="s">
        <v>291</v>
      </c>
    </row>
    <row r="132" spans="2:8" x14ac:dyDescent="0.2">
      <c r="B132" s="2"/>
      <c r="F132">
        <v>5</v>
      </c>
      <c r="G132" t="s">
        <v>62</v>
      </c>
      <c r="H132" t="s">
        <v>292</v>
      </c>
    </row>
    <row r="133" spans="2:8" x14ac:dyDescent="0.2">
      <c r="B133" s="2"/>
      <c r="F133">
        <v>5</v>
      </c>
      <c r="G133" t="s">
        <v>62</v>
      </c>
      <c r="H133" t="s">
        <v>191</v>
      </c>
    </row>
    <row r="134" spans="2:8" x14ac:dyDescent="0.2">
      <c r="B134" s="2"/>
      <c r="F134">
        <v>5</v>
      </c>
      <c r="G134" t="s">
        <v>62</v>
      </c>
      <c r="H134" t="s">
        <v>293</v>
      </c>
    </row>
    <row r="135" spans="2:8" x14ac:dyDescent="0.2">
      <c r="B135" s="2"/>
      <c r="F135">
        <v>5</v>
      </c>
      <c r="G135" t="s">
        <v>62</v>
      </c>
      <c r="H135" t="s">
        <v>294</v>
      </c>
    </row>
    <row r="136" spans="2:8" x14ac:dyDescent="0.2">
      <c r="B136" s="2"/>
      <c r="F136">
        <v>5</v>
      </c>
      <c r="G136" t="s">
        <v>62</v>
      </c>
      <c r="H136" t="s">
        <v>295</v>
      </c>
    </row>
    <row r="137" spans="2:8" x14ac:dyDescent="0.2">
      <c r="B137" s="2"/>
      <c r="F137">
        <v>5</v>
      </c>
      <c r="G137" t="s">
        <v>62</v>
      </c>
      <c r="H137" t="s">
        <v>197</v>
      </c>
    </row>
    <row r="138" spans="2:8" x14ac:dyDescent="0.2">
      <c r="B138" s="2"/>
      <c r="F138">
        <v>5</v>
      </c>
      <c r="G138" t="s">
        <v>62</v>
      </c>
      <c r="H138" t="s">
        <v>296</v>
      </c>
    </row>
    <row r="139" spans="2:8" x14ac:dyDescent="0.2">
      <c r="B139" s="2"/>
      <c r="F139">
        <v>5</v>
      </c>
      <c r="G139" t="s">
        <v>62</v>
      </c>
      <c r="H139" t="s">
        <v>297</v>
      </c>
    </row>
    <row r="140" spans="2:8" x14ac:dyDescent="0.2">
      <c r="B140" s="2"/>
      <c r="F140">
        <v>5</v>
      </c>
      <c r="G140" t="s">
        <v>62</v>
      </c>
      <c r="H140" t="s">
        <v>298</v>
      </c>
    </row>
    <row r="141" spans="2:8" x14ac:dyDescent="0.2">
      <c r="B141" s="2"/>
      <c r="F141">
        <v>5</v>
      </c>
      <c r="G141" t="s">
        <v>62</v>
      </c>
      <c r="H141" t="s">
        <v>199</v>
      </c>
    </row>
    <row r="142" spans="2:8" x14ac:dyDescent="0.2">
      <c r="B142" s="2"/>
      <c r="F142">
        <v>5</v>
      </c>
      <c r="G142" t="s">
        <v>62</v>
      </c>
      <c r="H142" t="s">
        <v>299</v>
      </c>
    </row>
    <row r="143" spans="2:8" x14ac:dyDescent="0.2">
      <c r="B143" s="2"/>
      <c r="F143">
        <v>5</v>
      </c>
      <c r="G143" t="s">
        <v>62</v>
      </c>
      <c r="H143" t="s">
        <v>300</v>
      </c>
    </row>
    <row r="144" spans="2:8" x14ac:dyDescent="0.2">
      <c r="B144" s="2"/>
      <c r="F144">
        <v>5</v>
      </c>
      <c r="G144" t="s">
        <v>62</v>
      </c>
      <c r="H144" t="s">
        <v>301</v>
      </c>
    </row>
    <row r="145" spans="2:8" x14ac:dyDescent="0.2">
      <c r="B145" s="2"/>
      <c r="F145">
        <v>5</v>
      </c>
      <c r="G145" t="s">
        <v>62</v>
      </c>
      <c r="H145" t="s">
        <v>302</v>
      </c>
    </row>
    <row r="146" spans="2:8" x14ac:dyDescent="0.2">
      <c r="B146" s="2"/>
      <c r="F146">
        <v>5</v>
      </c>
      <c r="G146" t="s">
        <v>62</v>
      </c>
      <c r="H146" t="s">
        <v>303</v>
      </c>
    </row>
    <row r="147" spans="2:8" x14ac:dyDescent="0.2">
      <c r="B147" s="2"/>
      <c r="F147">
        <v>5</v>
      </c>
      <c r="G147" t="s">
        <v>62</v>
      </c>
      <c r="H147" t="s">
        <v>203</v>
      </c>
    </row>
    <row r="148" spans="2:8" x14ac:dyDescent="0.2">
      <c r="B148" s="2"/>
      <c r="F148">
        <v>5</v>
      </c>
      <c r="G148" t="s">
        <v>62</v>
      </c>
      <c r="H148" t="s">
        <v>204</v>
      </c>
    </row>
    <row r="149" spans="2:8" x14ac:dyDescent="0.2">
      <c r="B149" s="2"/>
      <c r="F149">
        <v>5</v>
      </c>
      <c r="G149" t="s">
        <v>62</v>
      </c>
      <c r="H149" t="s">
        <v>304</v>
      </c>
    </row>
    <row r="150" spans="2:8" x14ac:dyDescent="0.2">
      <c r="B150" s="2"/>
      <c r="F150">
        <v>5</v>
      </c>
      <c r="G150" t="s">
        <v>62</v>
      </c>
      <c r="H150" t="s">
        <v>305</v>
      </c>
    </row>
    <row r="151" spans="2:8" x14ac:dyDescent="0.2">
      <c r="B151" s="2"/>
      <c r="F151">
        <v>5</v>
      </c>
      <c r="G151" t="s">
        <v>62</v>
      </c>
      <c r="H151" t="s">
        <v>207</v>
      </c>
    </row>
    <row r="152" spans="2:8" x14ac:dyDescent="0.2">
      <c r="B152" s="2"/>
      <c r="F152">
        <v>5</v>
      </c>
      <c r="G152" t="s">
        <v>62</v>
      </c>
      <c r="H152" t="s">
        <v>208</v>
      </c>
    </row>
    <row r="153" spans="2:8" x14ac:dyDescent="0.2">
      <c r="B153" s="2"/>
      <c r="F153">
        <v>5</v>
      </c>
      <c r="G153" t="s">
        <v>62</v>
      </c>
      <c r="H153" t="s">
        <v>306</v>
      </c>
    </row>
    <row r="154" spans="2:8" x14ac:dyDescent="0.2">
      <c r="B154" s="2"/>
      <c r="F154">
        <v>5</v>
      </c>
      <c r="G154" t="s">
        <v>62</v>
      </c>
      <c r="H154" t="s">
        <v>307</v>
      </c>
    </row>
    <row r="155" spans="2:8" x14ac:dyDescent="0.2">
      <c r="B155" s="2"/>
      <c r="F155">
        <v>5</v>
      </c>
      <c r="G155" t="s">
        <v>62</v>
      </c>
      <c r="H155" t="s">
        <v>308</v>
      </c>
    </row>
    <row r="156" spans="2:8" x14ac:dyDescent="0.2">
      <c r="B156" s="2"/>
      <c r="F156">
        <v>5</v>
      </c>
      <c r="G156" t="s">
        <v>62</v>
      </c>
      <c r="H156" t="s">
        <v>309</v>
      </c>
    </row>
    <row r="157" spans="2:8" x14ac:dyDescent="0.2">
      <c r="B157" s="2"/>
      <c r="F157">
        <v>5</v>
      </c>
      <c r="G157" t="s">
        <v>62</v>
      </c>
      <c r="H157" t="s">
        <v>212</v>
      </c>
    </row>
    <row r="158" spans="2:8" x14ac:dyDescent="0.2">
      <c r="B158" s="2"/>
      <c r="F158">
        <v>5</v>
      </c>
      <c r="G158" t="s">
        <v>62</v>
      </c>
      <c r="H158" t="s">
        <v>214</v>
      </c>
    </row>
    <row r="159" spans="2:8" x14ac:dyDescent="0.2">
      <c r="B159" s="2"/>
      <c r="F159">
        <v>5</v>
      </c>
      <c r="G159" t="s">
        <v>62</v>
      </c>
      <c r="H159" t="s">
        <v>310</v>
      </c>
    </row>
    <row r="160" spans="2:8" x14ac:dyDescent="0.2">
      <c r="B160" s="2"/>
      <c r="F160">
        <v>5</v>
      </c>
      <c r="G160" t="s">
        <v>62</v>
      </c>
      <c r="H160" t="s">
        <v>112</v>
      </c>
    </row>
    <row r="161" spans="2:8" x14ac:dyDescent="0.2">
      <c r="B161" s="2"/>
      <c r="F161">
        <v>5</v>
      </c>
      <c r="G161" t="s">
        <v>62</v>
      </c>
      <c r="H161" t="s">
        <v>217</v>
      </c>
    </row>
    <row r="162" spans="2:8" x14ac:dyDescent="0.2">
      <c r="B162" s="2"/>
      <c r="F162">
        <v>5</v>
      </c>
      <c r="G162" t="s">
        <v>62</v>
      </c>
      <c r="H162" t="s">
        <v>218</v>
      </c>
    </row>
    <row r="163" spans="2:8" x14ac:dyDescent="0.2">
      <c r="B163" s="2"/>
      <c r="F163">
        <v>5</v>
      </c>
      <c r="G163" t="s">
        <v>62</v>
      </c>
      <c r="H163" t="s">
        <v>113</v>
      </c>
    </row>
    <row r="164" spans="2:8" x14ac:dyDescent="0.2">
      <c r="B164" s="2"/>
      <c r="F164">
        <v>5</v>
      </c>
      <c r="G164" t="s">
        <v>62</v>
      </c>
      <c r="H164" t="s">
        <v>311</v>
      </c>
    </row>
    <row r="165" spans="2:8" x14ac:dyDescent="0.2">
      <c r="B165" s="2"/>
      <c r="F165">
        <v>5</v>
      </c>
      <c r="G165" t="s">
        <v>62</v>
      </c>
      <c r="H165" t="s">
        <v>312</v>
      </c>
    </row>
    <row r="166" spans="2:8" x14ac:dyDescent="0.2">
      <c r="B166" s="2"/>
      <c r="F166">
        <v>5</v>
      </c>
      <c r="G166" t="s">
        <v>62</v>
      </c>
      <c r="H166" t="s">
        <v>220</v>
      </c>
    </row>
    <row r="167" spans="2:8" x14ac:dyDescent="0.2">
      <c r="B167" s="2"/>
      <c r="F167">
        <v>5</v>
      </c>
      <c r="G167" t="s">
        <v>62</v>
      </c>
      <c r="H167" t="s">
        <v>313</v>
      </c>
    </row>
    <row r="168" spans="2:8" x14ac:dyDescent="0.2">
      <c r="B168" s="2"/>
      <c r="F168">
        <v>5</v>
      </c>
      <c r="G168" t="s">
        <v>62</v>
      </c>
      <c r="H168" t="s">
        <v>222</v>
      </c>
    </row>
    <row r="169" spans="2:8" x14ac:dyDescent="0.2">
      <c r="B169" s="2"/>
      <c r="F169">
        <v>5</v>
      </c>
      <c r="G169" t="s">
        <v>62</v>
      </c>
      <c r="H169" t="s">
        <v>314</v>
      </c>
    </row>
    <row r="170" spans="2:8" x14ac:dyDescent="0.2">
      <c r="B170" s="2"/>
      <c r="F170">
        <v>5</v>
      </c>
      <c r="G170" t="s">
        <v>62</v>
      </c>
      <c r="H170" t="s">
        <v>315</v>
      </c>
    </row>
    <row r="171" spans="2:8" x14ac:dyDescent="0.2">
      <c r="B171" s="2"/>
      <c r="F171">
        <v>5</v>
      </c>
      <c r="G171" t="s">
        <v>62</v>
      </c>
      <c r="H171" t="s">
        <v>316</v>
      </c>
    </row>
    <row r="172" spans="2:8" x14ac:dyDescent="0.2">
      <c r="B172" s="2"/>
      <c r="F172">
        <v>5</v>
      </c>
      <c r="G172" t="s">
        <v>62</v>
      </c>
      <c r="H172" t="s">
        <v>317</v>
      </c>
    </row>
    <row r="173" spans="2:8" x14ac:dyDescent="0.2">
      <c r="B173" s="2"/>
      <c r="F173">
        <v>5</v>
      </c>
      <c r="G173" t="s">
        <v>62</v>
      </c>
      <c r="H173" t="s">
        <v>318</v>
      </c>
    </row>
    <row r="174" spans="2:8" x14ac:dyDescent="0.2">
      <c r="B174" s="2"/>
      <c r="F174">
        <v>5</v>
      </c>
      <c r="G174" t="s">
        <v>62</v>
      </c>
      <c r="H174" t="s">
        <v>223</v>
      </c>
    </row>
    <row r="175" spans="2:8" x14ac:dyDescent="0.2">
      <c r="B175" s="2"/>
      <c r="F175">
        <v>5</v>
      </c>
      <c r="G175" t="s">
        <v>62</v>
      </c>
      <c r="H175" t="s">
        <v>320</v>
      </c>
    </row>
    <row r="176" spans="2:8" x14ac:dyDescent="0.2">
      <c r="B176" s="2"/>
      <c r="F176">
        <v>5</v>
      </c>
      <c r="G176" t="s">
        <v>62</v>
      </c>
      <c r="H176" t="s">
        <v>321</v>
      </c>
    </row>
    <row r="177" spans="2:8" x14ac:dyDescent="0.2">
      <c r="B177" s="2"/>
      <c r="F177">
        <v>5</v>
      </c>
      <c r="G177" t="s">
        <v>62</v>
      </c>
      <c r="H177" t="s">
        <v>322</v>
      </c>
    </row>
    <row r="178" spans="2:8" x14ac:dyDescent="0.2">
      <c r="B178" s="2"/>
      <c r="F178">
        <v>5</v>
      </c>
      <c r="G178" t="s">
        <v>62</v>
      </c>
      <c r="H178" t="s">
        <v>323</v>
      </c>
    </row>
    <row r="179" spans="2:8" x14ac:dyDescent="0.2">
      <c r="B179" s="2"/>
      <c r="F179">
        <v>5</v>
      </c>
      <c r="G179" t="s">
        <v>62</v>
      </c>
      <c r="H179" t="s">
        <v>324</v>
      </c>
    </row>
    <row r="180" spans="2:8" x14ac:dyDescent="0.2">
      <c r="B180" s="2"/>
      <c r="F180">
        <v>5</v>
      </c>
      <c r="G180" t="s">
        <v>62</v>
      </c>
      <c r="H180" t="s">
        <v>325</v>
      </c>
    </row>
    <row r="181" spans="2:8" x14ac:dyDescent="0.2">
      <c r="B181" s="2"/>
      <c r="F181">
        <v>5</v>
      </c>
      <c r="G181" t="s">
        <v>62</v>
      </c>
      <c r="H181" t="s">
        <v>319</v>
      </c>
    </row>
    <row r="182" spans="2:8" x14ac:dyDescent="0.2">
      <c r="B182" s="2"/>
      <c r="F182">
        <v>5</v>
      </c>
      <c r="G182" t="s">
        <v>62</v>
      </c>
      <c r="H182" t="s">
        <v>326</v>
      </c>
    </row>
    <row r="183" spans="2:8" x14ac:dyDescent="0.2">
      <c r="B183" s="2"/>
      <c r="F183">
        <v>5</v>
      </c>
      <c r="G183" t="s">
        <v>62</v>
      </c>
      <c r="H183" t="s">
        <v>327</v>
      </c>
    </row>
    <row r="184" spans="2:8" x14ac:dyDescent="0.2">
      <c r="B184" s="2"/>
      <c r="F184">
        <v>5</v>
      </c>
      <c r="G184" t="s">
        <v>62</v>
      </c>
      <c r="H184" t="s">
        <v>328</v>
      </c>
    </row>
    <row r="185" spans="2:8" x14ac:dyDescent="0.2">
      <c r="B185" s="2"/>
      <c r="F185">
        <v>5</v>
      </c>
      <c r="G185" t="s">
        <v>62</v>
      </c>
      <c r="H185" t="s">
        <v>110</v>
      </c>
    </row>
    <row r="186" spans="2:8" x14ac:dyDescent="0.2">
      <c r="B186" s="2"/>
      <c r="F186">
        <v>5</v>
      </c>
      <c r="G186" t="s">
        <v>62</v>
      </c>
      <c r="H186" t="s">
        <v>329</v>
      </c>
    </row>
    <row r="187" spans="2:8" x14ac:dyDescent="0.2">
      <c r="B187" s="2"/>
      <c r="F187">
        <v>5</v>
      </c>
      <c r="G187" t="s">
        <v>62</v>
      </c>
      <c r="H187" t="s">
        <v>330</v>
      </c>
    </row>
    <row r="188" spans="2:8" x14ac:dyDescent="0.2">
      <c r="B188" s="2"/>
      <c r="F188">
        <v>5</v>
      </c>
      <c r="G188" t="s">
        <v>62</v>
      </c>
      <c r="H188" t="s">
        <v>331</v>
      </c>
    </row>
    <row r="189" spans="2:8" x14ac:dyDescent="0.2">
      <c r="B189" s="2"/>
      <c r="F189">
        <v>6</v>
      </c>
      <c r="G189" t="s">
        <v>63</v>
      </c>
      <c r="H189" t="s">
        <v>332</v>
      </c>
    </row>
    <row r="190" spans="2:8" x14ac:dyDescent="0.2">
      <c r="B190" s="2"/>
      <c r="F190">
        <v>6</v>
      </c>
      <c r="G190" t="s">
        <v>63</v>
      </c>
      <c r="H190" t="s">
        <v>333</v>
      </c>
    </row>
    <row r="191" spans="2:8" x14ac:dyDescent="0.2">
      <c r="B191" s="2"/>
      <c r="F191">
        <v>6</v>
      </c>
      <c r="G191" t="s">
        <v>63</v>
      </c>
      <c r="H191" t="s">
        <v>334</v>
      </c>
    </row>
    <row r="192" spans="2:8" x14ac:dyDescent="0.2">
      <c r="B192" s="2"/>
      <c r="F192">
        <v>6</v>
      </c>
      <c r="G192" t="s">
        <v>63</v>
      </c>
      <c r="H192" t="s">
        <v>335</v>
      </c>
    </row>
    <row r="193" spans="2:8" x14ac:dyDescent="0.2">
      <c r="B193" s="2"/>
      <c r="F193">
        <v>6</v>
      </c>
      <c r="G193" t="s">
        <v>63</v>
      </c>
      <c r="H193" t="s">
        <v>336</v>
      </c>
    </row>
    <row r="194" spans="2:8" x14ac:dyDescent="0.2">
      <c r="B194" s="2"/>
      <c r="F194">
        <v>6</v>
      </c>
      <c r="G194" t="s">
        <v>63</v>
      </c>
      <c r="H194" t="s">
        <v>337</v>
      </c>
    </row>
    <row r="195" spans="2:8" x14ac:dyDescent="0.2">
      <c r="B195" s="2"/>
      <c r="F195">
        <v>6</v>
      </c>
      <c r="G195" t="s">
        <v>63</v>
      </c>
      <c r="H195" t="s">
        <v>338</v>
      </c>
    </row>
    <row r="196" spans="2:8" x14ac:dyDescent="0.2">
      <c r="B196" s="2"/>
      <c r="F196">
        <v>6</v>
      </c>
      <c r="G196" t="s">
        <v>63</v>
      </c>
      <c r="H196" t="s">
        <v>339</v>
      </c>
    </row>
    <row r="197" spans="2:8" x14ac:dyDescent="0.2">
      <c r="B197" s="2"/>
      <c r="F197">
        <v>6</v>
      </c>
      <c r="G197" t="s">
        <v>63</v>
      </c>
      <c r="H197" t="s">
        <v>340</v>
      </c>
    </row>
    <row r="198" spans="2:8" x14ac:dyDescent="0.2">
      <c r="B198" s="2"/>
      <c r="F198">
        <v>6</v>
      </c>
      <c r="G198" t="s">
        <v>63</v>
      </c>
      <c r="H198" t="s">
        <v>341</v>
      </c>
    </row>
    <row r="199" spans="2:8" x14ac:dyDescent="0.2">
      <c r="B199" s="2"/>
      <c r="F199">
        <v>6</v>
      </c>
      <c r="G199" t="s">
        <v>63</v>
      </c>
      <c r="H199" t="s">
        <v>342</v>
      </c>
    </row>
    <row r="200" spans="2:8" x14ac:dyDescent="0.2">
      <c r="B200" s="2"/>
      <c r="F200">
        <v>6</v>
      </c>
      <c r="G200" t="s">
        <v>63</v>
      </c>
      <c r="H200" t="s">
        <v>343</v>
      </c>
    </row>
    <row r="201" spans="2:8" x14ac:dyDescent="0.2">
      <c r="B201" s="2"/>
      <c r="F201">
        <v>6</v>
      </c>
      <c r="G201" t="s">
        <v>63</v>
      </c>
      <c r="H201" t="s">
        <v>344</v>
      </c>
    </row>
    <row r="202" spans="2:8" x14ac:dyDescent="0.2">
      <c r="B202" s="2"/>
      <c r="F202">
        <v>6</v>
      </c>
      <c r="G202" t="s">
        <v>63</v>
      </c>
      <c r="H202" t="s">
        <v>345</v>
      </c>
    </row>
    <row r="203" spans="2:8" x14ac:dyDescent="0.2">
      <c r="B203" s="2"/>
      <c r="F203">
        <v>6</v>
      </c>
      <c r="G203" t="s">
        <v>63</v>
      </c>
      <c r="H203" t="s">
        <v>346</v>
      </c>
    </row>
    <row r="204" spans="2:8" x14ac:dyDescent="0.2">
      <c r="B204" s="2"/>
      <c r="F204">
        <v>6</v>
      </c>
      <c r="G204" t="s">
        <v>63</v>
      </c>
      <c r="H204" t="s">
        <v>347</v>
      </c>
    </row>
    <row r="205" spans="2:8" x14ac:dyDescent="0.2">
      <c r="B205" s="2"/>
      <c r="F205">
        <v>6</v>
      </c>
      <c r="G205" t="s">
        <v>63</v>
      </c>
      <c r="H205" t="s">
        <v>348</v>
      </c>
    </row>
    <row r="206" spans="2:8" x14ac:dyDescent="0.2">
      <c r="B206" s="2"/>
      <c r="F206">
        <v>6</v>
      </c>
      <c r="G206" t="s">
        <v>63</v>
      </c>
      <c r="H206" t="s">
        <v>349</v>
      </c>
    </row>
    <row r="207" spans="2:8" x14ac:dyDescent="0.2">
      <c r="B207" s="2"/>
      <c r="F207">
        <v>6</v>
      </c>
      <c r="G207" t="s">
        <v>63</v>
      </c>
      <c r="H207" t="s">
        <v>350</v>
      </c>
    </row>
    <row r="208" spans="2:8" x14ac:dyDescent="0.2">
      <c r="B208" s="2"/>
      <c r="F208">
        <v>6</v>
      </c>
      <c r="G208" t="s">
        <v>63</v>
      </c>
      <c r="H208" t="s">
        <v>351</v>
      </c>
    </row>
    <row r="209" spans="2:8" x14ac:dyDescent="0.2">
      <c r="B209" s="2"/>
      <c r="F209">
        <v>6</v>
      </c>
      <c r="G209" t="s">
        <v>63</v>
      </c>
      <c r="H209" t="s">
        <v>352</v>
      </c>
    </row>
    <row r="210" spans="2:8" x14ac:dyDescent="0.2">
      <c r="B210" s="2"/>
      <c r="F210">
        <v>6</v>
      </c>
      <c r="G210" t="s">
        <v>63</v>
      </c>
      <c r="H210" t="s">
        <v>353</v>
      </c>
    </row>
    <row r="211" spans="2:8" x14ac:dyDescent="0.2">
      <c r="B211" s="2"/>
      <c r="F211">
        <v>6</v>
      </c>
      <c r="G211" t="s">
        <v>63</v>
      </c>
      <c r="H211" t="s">
        <v>354</v>
      </c>
    </row>
    <row r="212" spans="2:8" x14ac:dyDescent="0.2">
      <c r="B212" s="2"/>
      <c r="F212">
        <v>6</v>
      </c>
      <c r="G212" t="s">
        <v>63</v>
      </c>
      <c r="H212" t="s">
        <v>355</v>
      </c>
    </row>
    <row r="213" spans="2:8" x14ac:dyDescent="0.2">
      <c r="B213" s="2"/>
      <c r="F213">
        <v>6</v>
      </c>
      <c r="G213" t="s">
        <v>63</v>
      </c>
      <c r="H213" t="s">
        <v>356</v>
      </c>
    </row>
    <row r="214" spans="2:8" x14ac:dyDescent="0.2">
      <c r="B214" s="2"/>
      <c r="F214">
        <v>6</v>
      </c>
      <c r="G214" t="s">
        <v>63</v>
      </c>
      <c r="H214" t="s">
        <v>357</v>
      </c>
    </row>
    <row r="215" spans="2:8" x14ac:dyDescent="0.2">
      <c r="B215" s="2"/>
      <c r="F215">
        <v>6</v>
      </c>
      <c r="G215" t="s">
        <v>63</v>
      </c>
      <c r="H215" t="s">
        <v>358</v>
      </c>
    </row>
    <row r="216" spans="2:8" x14ac:dyDescent="0.2">
      <c r="B216" s="2"/>
      <c r="F216">
        <v>6</v>
      </c>
      <c r="G216" t="s">
        <v>63</v>
      </c>
      <c r="H216" t="s">
        <v>359</v>
      </c>
    </row>
    <row r="217" spans="2:8" x14ac:dyDescent="0.2">
      <c r="B217" s="2"/>
      <c r="F217">
        <v>6</v>
      </c>
      <c r="G217" t="s">
        <v>63</v>
      </c>
      <c r="H217" t="s">
        <v>113</v>
      </c>
    </row>
    <row r="218" spans="2:8" x14ac:dyDescent="0.2">
      <c r="B218" s="2"/>
      <c r="F218">
        <v>6</v>
      </c>
      <c r="G218" t="s">
        <v>63</v>
      </c>
      <c r="H218" t="s">
        <v>360</v>
      </c>
    </row>
    <row r="219" spans="2:8" x14ac:dyDescent="0.2">
      <c r="B219" s="2"/>
      <c r="F219">
        <v>6</v>
      </c>
      <c r="G219" t="s">
        <v>63</v>
      </c>
      <c r="H219" t="s">
        <v>361</v>
      </c>
    </row>
    <row r="220" spans="2:8" x14ac:dyDescent="0.2">
      <c r="B220" s="2"/>
      <c r="F220">
        <v>6</v>
      </c>
      <c r="G220" t="s">
        <v>63</v>
      </c>
      <c r="H220" t="s">
        <v>362</v>
      </c>
    </row>
    <row r="221" spans="2:8" x14ac:dyDescent="0.2">
      <c r="B221" s="2"/>
      <c r="F221">
        <v>6</v>
      </c>
      <c r="G221" t="s">
        <v>63</v>
      </c>
      <c r="H221" t="s">
        <v>363</v>
      </c>
    </row>
    <row r="222" spans="2:8" x14ac:dyDescent="0.2">
      <c r="B222" s="2"/>
      <c r="F222">
        <v>6</v>
      </c>
      <c r="G222" t="s">
        <v>63</v>
      </c>
      <c r="H222" t="s">
        <v>364</v>
      </c>
    </row>
    <row r="223" spans="2:8" x14ac:dyDescent="0.2">
      <c r="B223" s="2"/>
      <c r="F223">
        <v>6</v>
      </c>
      <c r="G223" t="s">
        <v>63</v>
      </c>
      <c r="H223" t="s">
        <v>365</v>
      </c>
    </row>
    <row r="224" spans="2:8" x14ac:dyDescent="0.2">
      <c r="B224" s="2"/>
      <c r="F224">
        <v>6</v>
      </c>
      <c r="G224" t="s">
        <v>63</v>
      </c>
      <c r="H224" t="s">
        <v>366</v>
      </c>
    </row>
    <row r="225" spans="2:8" x14ac:dyDescent="0.2">
      <c r="B225" s="2"/>
      <c r="F225">
        <v>6</v>
      </c>
      <c r="G225" t="s">
        <v>63</v>
      </c>
      <c r="H225" t="s">
        <v>367</v>
      </c>
    </row>
    <row r="226" spans="2:8" x14ac:dyDescent="0.2">
      <c r="B226" s="2"/>
      <c r="F226">
        <v>6</v>
      </c>
      <c r="G226" t="s">
        <v>63</v>
      </c>
      <c r="H226" t="s">
        <v>368</v>
      </c>
    </row>
    <row r="227" spans="2:8" x14ac:dyDescent="0.2">
      <c r="B227" s="2"/>
      <c r="F227">
        <v>6</v>
      </c>
      <c r="G227" t="s">
        <v>63</v>
      </c>
      <c r="H227" t="s">
        <v>369</v>
      </c>
    </row>
    <row r="228" spans="2:8" x14ac:dyDescent="0.2">
      <c r="B228" s="2"/>
      <c r="F228">
        <v>6</v>
      </c>
      <c r="G228" t="s">
        <v>63</v>
      </c>
      <c r="H228" t="s">
        <v>370</v>
      </c>
    </row>
    <row r="229" spans="2:8" x14ac:dyDescent="0.2">
      <c r="B229" s="2"/>
      <c r="F229">
        <v>6</v>
      </c>
      <c r="G229" t="s">
        <v>63</v>
      </c>
      <c r="H229" t="s">
        <v>371</v>
      </c>
    </row>
    <row r="230" spans="2:8" x14ac:dyDescent="0.2">
      <c r="B230" s="2"/>
      <c r="F230">
        <v>6</v>
      </c>
      <c r="G230" t="s">
        <v>63</v>
      </c>
      <c r="H230" t="s">
        <v>372</v>
      </c>
    </row>
    <row r="231" spans="2:8" x14ac:dyDescent="0.2">
      <c r="B231" s="2"/>
      <c r="F231">
        <v>6</v>
      </c>
      <c r="G231" t="s">
        <v>63</v>
      </c>
      <c r="H231" t="s">
        <v>373</v>
      </c>
    </row>
    <row r="232" spans="2:8" x14ac:dyDescent="0.2">
      <c r="B232" s="2"/>
      <c r="F232">
        <v>6</v>
      </c>
      <c r="G232" t="s">
        <v>63</v>
      </c>
      <c r="H232" t="s">
        <v>275</v>
      </c>
    </row>
    <row r="233" spans="2:8" x14ac:dyDescent="0.2">
      <c r="B233" s="2"/>
      <c r="F233">
        <v>6</v>
      </c>
      <c r="G233" t="s">
        <v>63</v>
      </c>
      <c r="H233" t="s">
        <v>374</v>
      </c>
    </row>
    <row r="234" spans="2:8" x14ac:dyDescent="0.2">
      <c r="B234" s="2"/>
      <c r="F234">
        <v>6</v>
      </c>
      <c r="G234" t="s">
        <v>63</v>
      </c>
      <c r="H234" t="s">
        <v>375</v>
      </c>
    </row>
    <row r="235" spans="2:8" x14ac:dyDescent="0.2">
      <c r="B235" s="2"/>
      <c r="F235">
        <v>6</v>
      </c>
      <c r="G235" t="s">
        <v>63</v>
      </c>
      <c r="H235" t="s">
        <v>376</v>
      </c>
    </row>
    <row r="236" spans="2:8" x14ac:dyDescent="0.2">
      <c r="B236" s="2"/>
      <c r="F236">
        <v>6</v>
      </c>
      <c r="G236" t="s">
        <v>63</v>
      </c>
      <c r="H236" t="s">
        <v>377</v>
      </c>
    </row>
    <row r="237" spans="2:8" x14ac:dyDescent="0.2">
      <c r="B237" s="2"/>
      <c r="F237">
        <v>6</v>
      </c>
      <c r="G237" t="s">
        <v>63</v>
      </c>
      <c r="H237" t="s">
        <v>378</v>
      </c>
    </row>
    <row r="238" spans="2:8" x14ac:dyDescent="0.2">
      <c r="B238" s="2"/>
      <c r="F238">
        <v>6</v>
      </c>
      <c r="G238" t="s">
        <v>63</v>
      </c>
      <c r="H238" t="s">
        <v>379</v>
      </c>
    </row>
    <row r="239" spans="2:8" x14ac:dyDescent="0.2">
      <c r="B239" s="2"/>
      <c r="F239">
        <v>6</v>
      </c>
      <c r="G239" t="s">
        <v>63</v>
      </c>
      <c r="H239" t="s">
        <v>380</v>
      </c>
    </row>
    <row r="240" spans="2:8" x14ac:dyDescent="0.2">
      <c r="B240" s="2"/>
      <c r="F240">
        <v>6</v>
      </c>
      <c r="G240" t="s">
        <v>63</v>
      </c>
      <c r="H240" t="s">
        <v>381</v>
      </c>
    </row>
    <row r="241" spans="2:8" x14ac:dyDescent="0.2">
      <c r="B241" s="2"/>
      <c r="F241">
        <v>6</v>
      </c>
      <c r="G241" t="s">
        <v>63</v>
      </c>
      <c r="H241" t="s">
        <v>382</v>
      </c>
    </row>
    <row r="242" spans="2:8" x14ac:dyDescent="0.2">
      <c r="B242" s="2"/>
      <c r="F242">
        <v>6</v>
      </c>
      <c r="G242" t="s">
        <v>63</v>
      </c>
      <c r="H242" t="s">
        <v>383</v>
      </c>
    </row>
    <row r="243" spans="2:8" x14ac:dyDescent="0.2">
      <c r="B243" s="2"/>
      <c r="F243">
        <v>6</v>
      </c>
      <c r="G243" t="s">
        <v>63</v>
      </c>
      <c r="H243" t="s">
        <v>384</v>
      </c>
    </row>
    <row r="244" spans="2:8" x14ac:dyDescent="0.2">
      <c r="B244" s="2"/>
      <c r="F244">
        <v>6</v>
      </c>
      <c r="G244" t="s">
        <v>63</v>
      </c>
      <c r="H244" t="s">
        <v>385</v>
      </c>
    </row>
    <row r="245" spans="2:8" x14ac:dyDescent="0.2">
      <c r="B245" s="2"/>
      <c r="F245">
        <v>6</v>
      </c>
      <c r="G245" t="s">
        <v>63</v>
      </c>
      <c r="H245" t="s">
        <v>386</v>
      </c>
    </row>
    <row r="246" spans="2:8" x14ac:dyDescent="0.2">
      <c r="B246" s="2"/>
      <c r="F246">
        <v>6</v>
      </c>
      <c r="G246" t="s">
        <v>63</v>
      </c>
      <c r="H246" t="s">
        <v>387</v>
      </c>
    </row>
    <row r="247" spans="2:8" x14ac:dyDescent="0.2">
      <c r="B247" s="2"/>
      <c r="F247">
        <v>8</v>
      </c>
      <c r="G247" t="s">
        <v>64</v>
      </c>
      <c r="H247" t="s">
        <v>388</v>
      </c>
    </row>
    <row r="248" spans="2:8" x14ac:dyDescent="0.2">
      <c r="B248" s="2"/>
      <c r="F248">
        <v>8</v>
      </c>
      <c r="G248" t="s">
        <v>64</v>
      </c>
      <c r="H248" t="s">
        <v>389</v>
      </c>
    </row>
    <row r="249" spans="2:8" x14ac:dyDescent="0.2">
      <c r="B249" s="2"/>
      <c r="F249">
        <v>8</v>
      </c>
      <c r="G249" t="s">
        <v>64</v>
      </c>
      <c r="H249" t="s">
        <v>390</v>
      </c>
    </row>
    <row r="250" spans="2:8" x14ac:dyDescent="0.2">
      <c r="B250" s="2"/>
      <c r="F250">
        <v>8</v>
      </c>
      <c r="G250" t="s">
        <v>64</v>
      </c>
      <c r="H250" t="s">
        <v>391</v>
      </c>
    </row>
    <row r="251" spans="2:8" x14ac:dyDescent="0.2">
      <c r="B251" s="2"/>
      <c r="F251">
        <v>8</v>
      </c>
      <c r="G251" t="s">
        <v>64</v>
      </c>
      <c r="H251" t="s">
        <v>392</v>
      </c>
    </row>
    <row r="252" spans="2:8" x14ac:dyDescent="0.2">
      <c r="B252" s="2"/>
      <c r="F252">
        <v>8</v>
      </c>
      <c r="G252" t="s">
        <v>64</v>
      </c>
      <c r="H252" t="s">
        <v>393</v>
      </c>
    </row>
    <row r="253" spans="2:8" x14ac:dyDescent="0.2">
      <c r="B253" s="2"/>
      <c r="F253">
        <v>8</v>
      </c>
      <c r="G253" t="s">
        <v>64</v>
      </c>
      <c r="H253" t="s">
        <v>394</v>
      </c>
    </row>
    <row r="254" spans="2:8" x14ac:dyDescent="0.2">
      <c r="B254" s="2"/>
      <c r="F254">
        <v>8</v>
      </c>
      <c r="G254" t="s">
        <v>64</v>
      </c>
      <c r="H254" t="s">
        <v>395</v>
      </c>
    </row>
    <row r="255" spans="2:8" x14ac:dyDescent="0.2">
      <c r="B255" s="2"/>
      <c r="F255">
        <v>8</v>
      </c>
      <c r="G255" t="s">
        <v>64</v>
      </c>
      <c r="H255" t="s">
        <v>396</v>
      </c>
    </row>
    <row r="256" spans="2:8" x14ac:dyDescent="0.2">
      <c r="B256" s="2"/>
      <c r="F256">
        <v>8</v>
      </c>
      <c r="G256" t="s">
        <v>64</v>
      </c>
      <c r="H256" t="s">
        <v>397</v>
      </c>
    </row>
    <row r="257" spans="2:8" x14ac:dyDescent="0.2">
      <c r="B257" s="2"/>
      <c r="F257">
        <v>8</v>
      </c>
      <c r="G257" t="s">
        <v>64</v>
      </c>
      <c r="H257" t="s">
        <v>398</v>
      </c>
    </row>
    <row r="258" spans="2:8" x14ac:dyDescent="0.2">
      <c r="B258" s="2"/>
      <c r="F258">
        <v>8</v>
      </c>
      <c r="G258" t="s">
        <v>64</v>
      </c>
      <c r="H258" t="s">
        <v>399</v>
      </c>
    </row>
    <row r="259" spans="2:8" x14ac:dyDescent="0.2">
      <c r="B259" s="2"/>
      <c r="F259">
        <v>8</v>
      </c>
      <c r="G259" t="s">
        <v>64</v>
      </c>
      <c r="H259" t="s">
        <v>400</v>
      </c>
    </row>
    <row r="260" spans="2:8" x14ac:dyDescent="0.2">
      <c r="B260" s="2"/>
      <c r="F260">
        <v>8</v>
      </c>
      <c r="G260" t="s">
        <v>64</v>
      </c>
      <c r="H260" t="s">
        <v>401</v>
      </c>
    </row>
    <row r="261" spans="2:8" x14ac:dyDescent="0.2">
      <c r="B261" s="2"/>
      <c r="F261">
        <v>8</v>
      </c>
      <c r="G261" t="s">
        <v>64</v>
      </c>
      <c r="H261" t="s">
        <v>402</v>
      </c>
    </row>
    <row r="262" spans="2:8" x14ac:dyDescent="0.2">
      <c r="B262" s="2"/>
      <c r="F262">
        <v>8</v>
      </c>
      <c r="G262" t="s">
        <v>64</v>
      </c>
      <c r="H262" t="s">
        <v>403</v>
      </c>
    </row>
    <row r="263" spans="2:8" x14ac:dyDescent="0.2">
      <c r="B263" s="2"/>
      <c r="F263">
        <v>8</v>
      </c>
      <c r="G263" t="s">
        <v>64</v>
      </c>
      <c r="H263" t="s">
        <v>404</v>
      </c>
    </row>
    <row r="264" spans="2:8" x14ac:dyDescent="0.2">
      <c r="B264" s="2"/>
      <c r="F264">
        <v>8</v>
      </c>
      <c r="G264" t="s">
        <v>64</v>
      </c>
      <c r="H264" t="s">
        <v>405</v>
      </c>
    </row>
    <row r="265" spans="2:8" x14ac:dyDescent="0.2">
      <c r="B265" s="2"/>
      <c r="F265">
        <v>8</v>
      </c>
      <c r="G265" t="s">
        <v>64</v>
      </c>
      <c r="H265" t="s">
        <v>406</v>
      </c>
    </row>
    <row r="266" spans="2:8" x14ac:dyDescent="0.2">
      <c r="B266" s="2"/>
      <c r="F266">
        <v>8</v>
      </c>
      <c r="G266" t="s">
        <v>64</v>
      </c>
      <c r="H266" t="s">
        <v>407</v>
      </c>
    </row>
    <row r="267" spans="2:8" x14ac:dyDescent="0.2">
      <c r="B267" s="2"/>
      <c r="F267">
        <v>8</v>
      </c>
      <c r="G267" t="s">
        <v>64</v>
      </c>
      <c r="H267" t="s">
        <v>409</v>
      </c>
    </row>
    <row r="268" spans="2:8" x14ac:dyDescent="0.2">
      <c r="B268" s="2"/>
      <c r="F268">
        <v>8</v>
      </c>
      <c r="G268" t="s">
        <v>64</v>
      </c>
      <c r="H268" t="s">
        <v>408</v>
      </c>
    </row>
    <row r="269" spans="2:8" x14ac:dyDescent="0.2">
      <c r="B269" s="2"/>
      <c r="F269">
        <v>8</v>
      </c>
      <c r="G269" t="s">
        <v>64</v>
      </c>
      <c r="H269" t="s">
        <v>410</v>
      </c>
    </row>
    <row r="270" spans="2:8" x14ac:dyDescent="0.2">
      <c r="B270" s="2"/>
      <c r="F270">
        <v>8</v>
      </c>
      <c r="G270" t="s">
        <v>64</v>
      </c>
      <c r="H270" t="s">
        <v>411</v>
      </c>
    </row>
    <row r="271" spans="2:8" x14ac:dyDescent="0.2">
      <c r="B271" s="2"/>
      <c r="F271">
        <v>8</v>
      </c>
      <c r="G271" t="s">
        <v>64</v>
      </c>
      <c r="H271" t="s">
        <v>412</v>
      </c>
    </row>
    <row r="272" spans="2:8" x14ac:dyDescent="0.2">
      <c r="B272" s="2"/>
      <c r="F272">
        <v>8</v>
      </c>
      <c r="G272" t="s">
        <v>64</v>
      </c>
      <c r="H272" t="s">
        <v>413</v>
      </c>
    </row>
    <row r="273" spans="2:8" x14ac:dyDescent="0.2">
      <c r="B273" s="2"/>
      <c r="F273">
        <v>8</v>
      </c>
      <c r="G273" t="s">
        <v>64</v>
      </c>
      <c r="H273" t="s">
        <v>414</v>
      </c>
    </row>
    <row r="274" spans="2:8" x14ac:dyDescent="0.2">
      <c r="B274" s="2"/>
      <c r="F274">
        <v>8</v>
      </c>
      <c r="G274" t="s">
        <v>64</v>
      </c>
      <c r="H274" t="s">
        <v>415</v>
      </c>
    </row>
    <row r="275" spans="2:8" x14ac:dyDescent="0.2">
      <c r="B275" s="2"/>
      <c r="F275">
        <v>8</v>
      </c>
      <c r="G275" t="s">
        <v>64</v>
      </c>
      <c r="H275" t="s">
        <v>416</v>
      </c>
    </row>
    <row r="276" spans="2:8" x14ac:dyDescent="0.2">
      <c r="B276" s="2"/>
      <c r="F276">
        <v>8</v>
      </c>
      <c r="G276" t="s">
        <v>64</v>
      </c>
      <c r="H276" t="s">
        <v>203</v>
      </c>
    </row>
    <row r="277" spans="2:8" x14ac:dyDescent="0.2">
      <c r="B277" s="2"/>
      <c r="F277">
        <v>8</v>
      </c>
      <c r="G277" t="s">
        <v>64</v>
      </c>
      <c r="H277" t="s">
        <v>204</v>
      </c>
    </row>
    <row r="278" spans="2:8" x14ac:dyDescent="0.2">
      <c r="B278" s="2"/>
      <c r="F278">
        <v>8</v>
      </c>
      <c r="G278" t="s">
        <v>64</v>
      </c>
      <c r="H278" t="s">
        <v>417</v>
      </c>
    </row>
    <row r="279" spans="2:8" x14ac:dyDescent="0.2">
      <c r="B279" s="2"/>
      <c r="F279">
        <v>8</v>
      </c>
      <c r="G279" t="s">
        <v>64</v>
      </c>
      <c r="H279" t="s">
        <v>418</v>
      </c>
    </row>
    <row r="280" spans="2:8" x14ac:dyDescent="0.2">
      <c r="B280" s="2"/>
      <c r="F280">
        <v>8</v>
      </c>
      <c r="G280" t="s">
        <v>64</v>
      </c>
      <c r="H280" t="s">
        <v>419</v>
      </c>
    </row>
    <row r="281" spans="2:8" x14ac:dyDescent="0.2">
      <c r="B281" s="2"/>
      <c r="F281">
        <v>8</v>
      </c>
      <c r="G281" t="s">
        <v>64</v>
      </c>
      <c r="H281" t="s">
        <v>348</v>
      </c>
    </row>
    <row r="282" spans="2:8" x14ac:dyDescent="0.2">
      <c r="B282" s="2"/>
      <c r="F282">
        <v>8</v>
      </c>
      <c r="G282" t="s">
        <v>64</v>
      </c>
      <c r="H282" t="s">
        <v>420</v>
      </c>
    </row>
    <row r="283" spans="2:8" x14ac:dyDescent="0.2">
      <c r="B283" s="2"/>
      <c r="F283">
        <v>8</v>
      </c>
      <c r="G283" t="s">
        <v>64</v>
      </c>
      <c r="H283" t="s">
        <v>421</v>
      </c>
    </row>
    <row r="284" spans="2:8" x14ac:dyDescent="0.2">
      <c r="B284" s="2"/>
      <c r="F284">
        <v>8</v>
      </c>
      <c r="G284" t="s">
        <v>64</v>
      </c>
      <c r="H284" t="s">
        <v>306</v>
      </c>
    </row>
    <row r="285" spans="2:8" x14ac:dyDescent="0.2">
      <c r="B285" s="2"/>
      <c r="F285">
        <v>8</v>
      </c>
      <c r="G285" t="s">
        <v>64</v>
      </c>
      <c r="H285" t="s">
        <v>308</v>
      </c>
    </row>
    <row r="286" spans="2:8" x14ac:dyDescent="0.2">
      <c r="B286" s="2"/>
      <c r="F286">
        <v>8</v>
      </c>
      <c r="G286" t="s">
        <v>64</v>
      </c>
      <c r="H286" t="s">
        <v>422</v>
      </c>
    </row>
    <row r="287" spans="2:8" x14ac:dyDescent="0.2">
      <c r="B287" s="2"/>
      <c r="F287">
        <v>8</v>
      </c>
      <c r="G287" t="s">
        <v>64</v>
      </c>
      <c r="H287" t="s">
        <v>423</v>
      </c>
    </row>
    <row r="288" spans="2:8" x14ac:dyDescent="0.2">
      <c r="B288" s="2"/>
      <c r="F288">
        <v>8</v>
      </c>
      <c r="G288" t="s">
        <v>64</v>
      </c>
      <c r="H288" t="s">
        <v>424</v>
      </c>
    </row>
    <row r="289" spans="2:8" x14ac:dyDescent="0.2">
      <c r="B289" s="2"/>
      <c r="F289">
        <v>8</v>
      </c>
      <c r="G289" t="s">
        <v>64</v>
      </c>
      <c r="H289" t="s">
        <v>425</v>
      </c>
    </row>
    <row r="290" spans="2:8" x14ac:dyDescent="0.2">
      <c r="B290" s="2"/>
      <c r="F290">
        <v>8</v>
      </c>
      <c r="G290" t="s">
        <v>64</v>
      </c>
      <c r="H290" t="s">
        <v>426</v>
      </c>
    </row>
    <row r="291" spans="2:8" x14ac:dyDescent="0.2">
      <c r="B291" s="2"/>
      <c r="F291">
        <v>8</v>
      </c>
      <c r="G291" t="s">
        <v>64</v>
      </c>
      <c r="H291" t="s">
        <v>219</v>
      </c>
    </row>
    <row r="292" spans="2:8" x14ac:dyDescent="0.2">
      <c r="B292" s="2"/>
      <c r="F292">
        <v>8</v>
      </c>
      <c r="G292" t="s">
        <v>64</v>
      </c>
      <c r="H292" t="s">
        <v>427</v>
      </c>
    </row>
    <row r="293" spans="2:8" x14ac:dyDescent="0.2">
      <c r="B293" s="2"/>
      <c r="F293">
        <v>8</v>
      </c>
      <c r="G293" t="s">
        <v>64</v>
      </c>
      <c r="H293" t="s">
        <v>428</v>
      </c>
    </row>
    <row r="294" spans="2:8" x14ac:dyDescent="0.2">
      <c r="B294" s="2"/>
      <c r="F294">
        <v>8</v>
      </c>
      <c r="G294" t="s">
        <v>64</v>
      </c>
      <c r="H294" t="s">
        <v>429</v>
      </c>
    </row>
    <row r="295" spans="2:8" x14ac:dyDescent="0.2">
      <c r="B295" s="2"/>
      <c r="F295">
        <v>8</v>
      </c>
      <c r="G295" t="s">
        <v>64</v>
      </c>
      <c r="H295" t="s">
        <v>313</v>
      </c>
    </row>
    <row r="296" spans="2:8" x14ac:dyDescent="0.2">
      <c r="B296" s="2"/>
      <c r="F296">
        <v>8</v>
      </c>
      <c r="G296" t="s">
        <v>64</v>
      </c>
      <c r="H296" t="s">
        <v>430</v>
      </c>
    </row>
    <row r="297" spans="2:8" x14ac:dyDescent="0.2">
      <c r="B297" s="2"/>
      <c r="F297">
        <v>8</v>
      </c>
      <c r="G297" t="s">
        <v>64</v>
      </c>
      <c r="H297" t="s">
        <v>431</v>
      </c>
    </row>
    <row r="298" spans="2:8" x14ac:dyDescent="0.2">
      <c r="B298" s="2"/>
      <c r="F298">
        <v>8</v>
      </c>
      <c r="G298" t="s">
        <v>64</v>
      </c>
      <c r="H298" t="s">
        <v>432</v>
      </c>
    </row>
    <row r="299" spans="2:8" x14ac:dyDescent="0.2">
      <c r="B299" s="2"/>
      <c r="F299">
        <v>8</v>
      </c>
      <c r="G299" t="s">
        <v>64</v>
      </c>
      <c r="H299" t="s">
        <v>433</v>
      </c>
    </row>
    <row r="300" spans="2:8" x14ac:dyDescent="0.2">
      <c r="B300" s="2"/>
      <c r="F300">
        <v>8</v>
      </c>
      <c r="G300" t="s">
        <v>64</v>
      </c>
      <c r="H300" t="s">
        <v>434</v>
      </c>
    </row>
    <row r="301" spans="2:8" x14ac:dyDescent="0.2">
      <c r="B301" s="2"/>
      <c r="F301">
        <v>8</v>
      </c>
      <c r="G301" t="s">
        <v>64</v>
      </c>
      <c r="H301" t="s">
        <v>435</v>
      </c>
    </row>
    <row r="302" spans="2:8" x14ac:dyDescent="0.2">
      <c r="B302" s="2"/>
      <c r="F302">
        <v>8</v>
      </c>
      <c r="G302" t="s">
        <v>64</v>
      </c>
      <c r="H302" t="s">
        <v>436</v>
      </c>
    </row>
    <row r="303" spans="2:8" x14ac:dyDescent="0.2">
      <c r="B303" s="2"/>
      <c r="F303">
        <v>8</v>
      </c>
      <c r="G303" t="s">
        <v>64</v>
      </c>
      <c r="H303" t="s">
        <v>437</v>
      </c>
    </row>
    <row r="304" spans="2:8" x14ac:dyDescent="0.2">
      <c r="B304" s="2"/>
      <c r="F304">
        <v>8</v>
      </c>
      <c r="G304" t="s">
        <v>64</v>
      </c>
      <c r="H304" t="s">
        <v>438</v>
      </c>
    </row>
    <row r="305" spans="2:8" x14ac:dyDescent="0.2">
      <c r="B305" s="2"/>
      <c r="F305">
        <v>8</v>
      </c>
      <c r="G305" t="s">
        <v>64</v>
      </c>
      <c r="H305" t="s">
        <v>439</v>
      </c>
    </row>
    <row r="306" spans="2:8" x14ac:dyDescent="0.2">
      <c r="B306" s="2"/>
      <c r="F306">
        <v>8</v>
      </c>
      <c r="G306" t="s">
        <v>64</v>
      </c>
      <c r="H306" t="s">
        <v>440</v>
      </c>
    </row>
    <row r="307" spans="2:8" x14ac:dyDescent="0.2">
      <c r="B307" s="2"/>
      <c r="F307">
        <v>8</v>
      </c>
      <c r="G307" t="s">
        <v>64</v>
      </c>
      <c r="H307" t="s">
        <v>441</v>
      </c>
    </row>
    <row r="308" spans="2:8" x14ac:dyDescent="0.2">
      <c r="B308" s="2"/>
      <c r="F308">
        <v>8</v>
      </c>
      <c r="G308" t="s">
        <v>64</v>
      </c>
      <c r="H308" t="s">
        <v>110</v>
      </c>
    </row>
    <row r="309" spans="2:8" x14ac:dyDescent="0.2">
      <c r="B309" s="2"/>
      <c r="F309">
        <v>8</v>
      </c>
      <c r="G309" t="s">
        <v>64</v>
      </c>
      <c r="H309" t="s">
        <v>442</v>
      </c>
    </row>
    <row r="310" spans="2:8" x14ac:dyDescent="0.2">
      <c r="B310" s="2"/>
      <c r="F310">
        <v>8</v>
      </c>
      <c r="G310" t="s">
        <v>64</v>
      </c>
      <c r="H310" t="s">
        <v>277</v>
      </c>
    </row>
    <row r="311" spans="2:8" x14ac:dyDescent="0.2">
      <c r="B311" s="2"/>
      <c r="F311">
        <v>9</v>
      </c>
      <c r="G311" t="s">
        <v>65</v>
      </c>
      <c r="H311" t="s">
        <v>443</v>
      </c>
    </row>
    <row r="312" spans="2:8" x14ac:dyDescent="0.2">
      <c r="B312" s="2"/>
      <c r="F312">
        <v>9</v>
      </c>
      <c r="G312" t="s">
        <v>65</v>
      </c>
      <c r="H312" t="s">
        <v>444</v>
      </c>
    </row>
    <row r="313" spans="2:8" x14ac:dyDescent="0.2">
      <c r="B313" s="2"/>
      <c r="F313">
        <v>9</v>
      </c>
      <c r="G313" t="s">
        <v>65</v>
      </c>
      <c r="H313" t="s">
        <v>445</v>
      </c>
    </row>
    <row r="314" spans="2:8" x14ac:dyDescent="0.2">
      <c r="B314" s="2"/>
      <c r="F314">
        <v>9</v>
      </c>
      <c r="G314" t="s">
        <v>65</v>
      </c>
      <c r="H314" t="s">
        <v>446</v>
      </c>
    </row>
    <row r="315" spans="2:8" x14ac:dyDescent="0.2">
      <c r="B315" s="2"/>
      <c r="F315">
        <v>9</v>
      </c>
      <c r="G315" t="s">
        <v>65</v>
      </c>
      <c r="H315" t="s">
        <v>447</v>
      </c>
    </row>
    <row r="316" spans="2:8" x14ac:dyDescent="0.2">
      <c r="B316" s="2"/>
      <c r="F316">
        <v>9</v>
      </c>
      <c r="G316" t="s">
        <v>65</v>
      </c>
      <c r="H316" t="s">
        <v>448</v>
      </c>
    </row>
    <row r="317" spans="2:8" x14ac:dyDescent="0.2">
      <c r="B317" s="2"/>
      <c r="F317">
        <v>9</v>
      </c>
      <c r="G317" t="s">
        <v>65</v>
      </c>
      <c r="H317" t="s">
        <v>449</v>
      </c>
    </row>
    <row r="318" spans="2:8" x14ac:dyDescent="0.2">
      <c r="B318" s="2"/>
      <c r="F318">
        <v>9</v>
      </c>
      <c r="G318" t="s">
        <v>65</v>
      </c>
      <c r="H318" t="s">
        <v>450</v>
      </c>
    </row>
    <row r="319" spans="2:8" x14ac:dyDescent="0.2">
      <c r="B319" s="2"/>
      <c r="F319">
        <v>9</v>
      </c>
      <c r="G319" t="s">
        <v>65</v>
      </c>
      <c r="H319" t="s">
        <v>451</v>
      </c>
    </row>
    <row r="320" spans="2:8" x14ac:dyDescent="0.2">
      <c r="B320" s="2"/>
      <c r="F320">
        <v>9</v>
      </c>
      <c r="G320" t="s">
        <v>65</v>
      </c>
      <c r="H320" t="s">
        <v>452</v>
      </c>
    </row>
    <row r="321" spans="2:8" x14ac:dyDescent="0.2">
      <c r="B321" s="2"/>
      <c r="F321">
        <v>9</v>
      </c>
      <c r="G321" t="s">
        <v>65</v>
      </c>
      <c r="H321" t="s">
        <v>453</v>
      </c>
    </row>
    <row r="322" spans="2:8" x14ac:dyDescent="0.2">
      <c r="B322" s="2"/>
      <c r="F322">
        <v>9</v>
      </c>
      <c r="G322" t="s">
        <v>65</v>
      </c>
      <c r="H322" t="s">
        <v>454</v>
      </c>
    </row>
    <row r="323" spans="2:8" x14ac:dyDescent="0.2">
      <c r="B323" s="2"/>
      <c r="F323">
        <v>9</v>
      </c>
      <c r="G323" t="s">
        <v>65</v>
      </c>
      <c r="H323" t="s">
        <v>455</v>
      </c>
    </row>
    <row r="324" spans="2:8" x14ac:dyDescent="0.2">
      <c r="B324" s="2"/>
      <c r="F324">
        <v>9</v>
      </c>
      <c r="G324" t="s">
        <v>65</v>
      </c>
      <c r="H324" t="s">
        <v>456</v>
      </c>
    </row>
    <row r="325" spans="2:8" x14ac:dyDescent="0.2">
      <c r="B325" s="2"/>
      <c r="F325">
        <v>9</v>
      </c>
      <c r="G325" t="s">
        <v>65</v>
      </c>
      <c r="H325" t="s">
        <v>457</v>
      </c>
    </row>
    <row r="326" spans="2:8" x14ac:dyDescent="0.2">
      <c r="B326" s="2"/>
      <c r="F326">
        <v>9</v>
      </c>
      <c r="G326" t="s">
        <v>65</v>
      </c>
      <c r="H326" t="s">
        <v>458</v>
      </c>
    </row>
    <row r="327" spans="2:8" x14ac:dyDescent="0.2">
      <c r="B327" s="2"/>
      <c r="F327">
        <v>9</v>
      </c>
      <c r="G327" t="s">
        <v>65</v>
      </c>
      <c r="H327" t="s">
        <v>459</v>
      </c>
    </row>
    <row r="328" spans="2:8" x14ac:dyDescent="0.2">
      <c r="B328" s="2"/>
      <c r="F328">
        <v>9</v>
      </c>
      <c r="G328" t="s">
        <v>65</v>
      </c>
      <c r="H328" t="s">
        <v>460</v>
      </c>
    </row>
    <row r="329" spans="2:8" x14ac:dyDescent="0.2">
      <c r="B329" s="2"/>
      <c r="F329">
        <v>9</v>
      </c>
      <c r="G329" t="s">
        <v>65</v>
      </c>
      <c r="H329" t="s">
        <v>461</v>
      </c>
    </row>
    <row r="330" spans="2:8" x14ac:dyDescent="0.2">
      <c r="B330" s="2"/>
      <c r="F330">
        <v>9</v>
      </c>
      <c r="G330" t="s">
        <v>65</v>
      </c>
      <c r="H330" t="s">
        <v>462</v>
      </c>
    </row>
    <row r="331" spans="2:8" x14ac:dyDescent="0.2">
      <c r="B331" s="2"/>
      <c r="F331">
        <v>9</v>
      </c>
      <c r="G331" t="s">
        <v>65</v>
      </c>
      <c r="H331" t="s">
        <v>463</v>
      </c>
    </row>
    <row r="332" spans="2:8" x14ac:dyDescent="0.2">
      <c r="B332" s="2"/>
      <c r="F332">
        <v>9</v>
      </c>
      <c r="G332" t="s">
        <v>65</v>
      </c>
      <c r="H332" t="s">
        <v>464</v>
      </c>
    </row>
    <row r="333" spans="2:8" x14ac:dyDescent="0.2">
      <c r="B333" s="2"/>
      <c r="F333">
        <v>9</v>
      </c>
      <c r="G333" t="s">
        <v>65</v>
      </c>
      <c r="H333" t="s">
        <v>465</v>
      </c>
    </row>
    <row r="334" spans="2:8" x14ac:dyDescent="0.2">
      <c r="B334" s="2"/>
      <c r="F334">
        <v>9</v>
      </c>
      <c r="G334" t="s">
        <v>65</v>
      </c>
      <c r="H334" t="s">
        <v>466</v>
      </c>
    </row>
    <row r="335" spans="2:8" x14ac:dyDescent="0.2">
      <c r="B335" s="2"/>
      <c r="F335">
        <v>9</v>
      </c>
      <c r="G335" t="s">
        <v>65</v>
      </c>
      <c r="H335" t="s">
        <v>467</v>
      </c>
    </row>
    <row r="336" spans="2:8" x14ac:dyDescent="0.2">
      <c r="B336" s="2"/>
      <c r="F336">
        <v>9</v>
      </c>
      <c r="G336" t="s">
        <v>65</v>
      </c>
      <c r="H336" t="s">
        <v>468</v>
      </c>
    </row>
    <row r="337" spans="2:8" x14ac:dyDescent="0.2">
      <c r="B337" s="2"/>
      <c r="F337">
        <v>9</v>
      </c>
      <c r="G337" t="s">
        <v>65</v>
      </c>
      <c r="H337" t="s">
        <v>469</v>
      </c>
    </row>
    <row r="338" spans="2:8" x14ac:dyDescent="0.2">
      <c r="B338" s="2"/>
      <c r="F338">
        <v>9</v>
      </c>
      <c r="G338" t="s">
        <v>65</v>
      </c>
      <c r="H338" t="s">
        <v>470</v>
      </c>
    </row>
    <row r="339" spans="2:8" x14ac:dyDescent="0.2">
      <c r="B339" s="2"/>
      <c r="F339">
        <v>9</v>
      </c>
      <c r="G339" t="s">
        <v>65</v>
      </c>
      <c r="H339" t="s">
        <v>471</v>
      </c>
    </row>
    <row r="340" spans="2:8" x14ac:dyDescent="0.2">
      <c r="B340" s="2"/>
      <c r="F340">
        <v>9</v>
      </c>
      <c r="G340" t="s">
        <v>65</v>
      </c>
      <c r="H340" t="s">
        <v>472</v>
      </c>
    </row>
    <row r="341" spans="2:8" x14ac:dyDescent="0.2">
      <c r="B341" s="2"/>
      <c r="F341">
        <v>9</v>
      </c>
      <c r="G341" t="s">
        <v>65</v>
      </c>
      <c r="H341" t="s">
        <v>473</v>
      </c>
    </row>
    <row r="342" spans="2:8" x14ac:dyDescent="0.2">
      <c r="B342" s="2"/>
      <c r="F342">
        <v>9</v>
      </c>
      <c r="G342" t="s">
        <v>65</v>
      </c>
      <c r="H342" t="s">
        <v>474</v>
      </c>
    </row>
    <row r="343" spans="2:8" x14ac:dyDescent="0.2">
      <c r="B343" s="2"/>
      <c r="F343">
        <v>9</v>
      </c>
      <c r="G343" t="s">
        <v>65</v>
      </c>
      <c r="H343" t="s">
        <v>475</v>
      </c>
    </row>
    <row r="344" spans="2:8" x14ac:dyDescent="0.2">
      <c r="B344" s="2"/>
      <c r="F344">
        <v>9</v>
      </c>
      <c r="G344" t="s">
        <v>65</v>
      </c>
      <c r="H344" t="s">
        <v>476</v>
      </c>
    </row>
    <row r="345" spans="2:8" x14ac:dyDescent="0.2">
      <c r="B345" s="2"/>
      <c r="F345">
        <v>9</v>
      </c>
      <c r="G345" t="s">
        <v>65</v>
      </c>
      <c r="H345" t="s">
        <v>477</v>
      </c>
    </row>
    <row r="346" spans="2:8" x14ac:dyDescent="0.2">
      <c r="B346" s="2"/>
      <c r="F346">
        <v>9</v>
      </c>
      <c r="G346" t="s">
        <v>65</v>
      </c>
      <c r="H346" t="s">
        <v>478</v>
      </c>
    </row>
    <row r="347" spans="2:8" x14ac:dyDescent="0.2">
      <c r="B347" s="2"/>
      <c r="F347">
        <v>9</v>
      </c>
      <c r="G347" t="s">
        <v>65</v>
      </c>
      <c r="H347" t="s">
        <v>479</v>
      </c>
    </row>
    <row r="348" spans="2:8" x14ac:dyDescent="0.2">
      <c r="B348" s="2"/>
      <c r="F348">
        <v>9</v>
      </c>
      <c r="G348" t="s">
        <v>65</v>
      </c>
      <c r="H348" t="s">
        <v>480</v>
      </c>
    </row>
    <row r="349" spans="2:8" x14ac:dyDescent="0.2">
      <c r="B349" s="2"/>
      <c r="F349">
        <v>9</v>
      </c>
      <c r="G349" t="s">
        <v>65</v>
      </c>
      <c r="H349" t="s">
        <v>481</v>
      </c>
    </row>
    <row r="350" spans="2:8" x14ac:dyDescent="0.2">
      <c r="B350" s="2"/>
      <c r="F350">
        <v>9</v>
      </c>
      <c r="G350" t="s">
        <v>65</v>
      </c>
      <c r="H350" t="s">
        <v>482</v>
      </c>
    </row>
    <row r="351" spans="2:8" x14ac:dyDescent="0.2">
      <c r="B351" s="2"/>
      <c r="F351">
        <v>9</v>
      </c>
      <c r="G351" t="s">
        <v>65</v>
      </c>
      <c r="H351" t="s">
        <v>483</v>
      </c>
    </row>
    <row r="352" spans="2:8" x14ac:dyDescent="0.2">
      <c r="B352" s="2"/>
      <c r="F352">
        <v>9</v>
      </c>
      <c r="G352" t="s">
        <v>65</v>
      </c>
      <c r="H352" t="s">
        <v>484</v>
      </c>
    </row>
    <row r="353" spans="2:8" x14ac:dyDescent="0.2">
      <c r="B353" s="2"/>
      <c r="F353">
        <v>9</v>
      </c>
      <c r="G353" t="s">
        <v>65</v>
      </c>
      <c r="H353" t="s">
        <v>485</v>
      </c>
    </row>
    <row r="354" spans="2:8" x14ac:dyDescent="0.2">
      <c r="B354" s="2"/>
      <c r="F354">
        <v>9</v>
      </c>
      <c r="G354" t="s">
        <v>65</v>
      </c>
      <c r="H354" t="s">
        <v>486</v>
      </c>
    </row>
    <row r="355" spans="2:8" x14ac:dyDescent="0.2">
      <c r="B355" s="2"/>
      <c r="F355">
        <v>9</v>
      </c>
      <c r="G355" t="s">
        <v>65</v>
      </c>
      <c r="H355" t="s">
        <v>487</v>
      </c>
    </row>
    <row r="356" spans="2:8" x14ac:dyDescent="0.2">
      <c r="B356" s="2"/>
      <c r="F356">
        <v>9</v>
      </c>
      <c r="G356" t="s">
        <v>65</v>
      </c>
      <c r="H356" t="s">
        <v>488</v>
      </c>
    </row>
    <row r="357" spans="2:8" x14ac:dyDescent="0.2">
      <c r="B357" s="2"/>
      <c r="F357">
        <v>9</v>
      </c>
      <c r="G357" t="s">
        <v>65</v>
      </c>
      <c r="H357" t="s">
        <v>489</v>
      </c>
    </row>
    <row r="358" spans="2:8" x14ac:dyDescent="0.2">
      <c r="B358" s="2"/>
      <c r="F358">
        <v>9</v>
      </c>
      <c r="G358" t="s">
        <v>65</v>
      </c>
      <c r="H358" t="s">
        <v>490</v>
      </c>
    </row>
    <row r="359" spans="2:8" x14ac:dyDescent="0.2">
      <c r="B359" s="2"/>
      <c r="F359">
        <v>9</v>
      </c>
      <c r="G359" t="s">
        <v>65</v>
      </c>
      <c r="H359" t="s">
        <v>491</v>
      </c>
    </row>
    <row r="360" spans="2:8" x14ac:dyDescent="0.2">
      <c r="B360" s="2"/>
      <c r="F360">
        <v>9</v>
      </c>
      <c r="G360" t="s">
        <v>65</v>
      </c>
      <c r="H360" t="s">
        <v>492</v>
      </c>
    </row>
    <row r="361" spans="2:8" x14ac:dyDescent="0.2">
      <c r="B361" s="2"/>
      <c r="F361">
        <v>9</v>
      </c>
      <c r="G361" t="s">
        <v>65</v>
      </c>
      <c r="H361" t="s">
        <v>493</v>
      </c>
    </row>
    <row r="362" spans="2:8" x14ac:dyDescent="0.2">
      <c r="B362" s="2"/>
      <c r="F362">
        <v>9</v>
      </c>
      <c r="G362" t="s">
        <v>65</v>
      </c>
      <c r="H362" t="s">
        <v>494</v>
      </c>
    </row>
    <row r="363" spans="2:8" x14ac:dyDescent="0.2">
      <c r="B363" s="2"/>
      <c r="F363">
        <v>9</v>
      </c>
      <c r="G363" t="s">
        <v>65</v>
      </c>
      <c r="H363" t="s">
        <v>495</v>
      </c>
    </row>
    <row r="364" spans="2:8" x14ac:dyDescent="0.2">
      <c r="B364" s="2"/>
      <c r="F364">
        <v>9</v>
      </c>
      <c r="G364" t="s">
        <v>65</v>
      </c>
      <c r="H364" t="s">
        <v>496</v>
      </c>
    </row>
    <row r="365" spans="2:8" x14ac:dyDescent="0.2">
      <c r="B365" s="2"/>
      <c r="F365">
        <v>9</v>
      </c>
      <c r="G365" t="s">
        <v>65</v>
      </c>
      <c r="H365" t="s">
        <v>497</v>
      </c>
    </row>
    <row r="366" spans="2:8" x14ac:dyDescent="0.2">
      <c r="B366" s="2"/>
      <c r="F366">
        <v>9</v>
      </c>
      <c r="G366" t="s">
        <v>65</v>
      </c>
      <c r="H366" t="s">
        <v>498</v>
      </c>
    </row>
    <row r="367" spans="2:8" x14ac:dyDescent="0.2">
      <c r="B367" s="2"/>
      <c r="F367">
        <v>9</v>
      </c>
      <c r="G367" t="s">
        <v>65</v>
      </c>
      <c r="H367" t="s">
        <v>499</v>
      </c>
    </row>
    <row r="368" spans="2:8" x14ac:dyDescent="0.2">
      <c r="B368" s="2"/>
      <c r="F368">
        <v>9</v>
      </c>
      <c r="G368" t="s">
        <v>65</v>
      </c>
      <c r="H368" t="s">
        <v>500</v>
      </c>
    </row>
    <row r="369" spans="2:8" x14ac:dyDescent="0.2">
      <c r="B369" s="2"/>
      <c r="F369">
        <v>9</v>
      </c>
      <c r="G369" t="s">
        <v>65</v>
      </c>
      <c r="H369" t="s">
        <v>501</v>
      </c>
    </row>
    <row r="370" spans="2:8" x14ac:dyDescent="0.2">
      <c r="B370" s="2"/>
      <c r="F370">
        <v>9</v>
      </c>
      <c r="G370" t="s">
        <v>65</v>
      </c>
      <c r="H370" t="s">
        <v>502</v>
      </c>
    </row>
    <row r="371" spans="2:8" x14ac:dyDescent="0.2">
      <c r="B371" s="2"/>
      <c r="F371">
        <v>9</v>
      </c>
      <c r="G371" t="s">
        <v>65</v>
      </c>
      <c r="H371" t="s">
        <v>503</v>
      </c>
    </row>
    <row r="372" spans="2:8" x14ac:dyDescent="0.2">
      <c r="B372" s="2"/>
      <c r="F372">
        <v>9</v>
      </c>
      <c r="G372" t="s">
        <v>65</v>
      </c>
      <c r="H372" t="s">
        <v>504</v>
      </c>
    </row>
    <row r="373" spans="2:8" x14ac:dyDescent="0.2">
      <c r="B373" s="2"/>
      <c r="F373">
        <v>9</v>
      </c>
      <c r="G373" t="s">
        <v>65</v>
      </c>
      <c r="H373" t="s">
        <v>505</v>
      </c>
    </row>
    <row r="374" spans="2:8" x14ac:dyDescent="0.2">
      <c r="B374" s="2"/>
      <c r="F374">
        <v>9</v>
      </c>
      <c r="G374" t="s">
        <v>65</v>
      </c>
      <c r="H374" t="s">
        <v>506</v>
      </c>
    </row>
    <row r="375" spans="2:8" x14ac:dyDescent="0.2">
      <c r="B375" s="2"/>
      <c r="F375">
        <v>9</v>
      </c>
      <c r="G375" t="s">
        <v>65</v>
      </c>
      <c r="H375" t="s">
        <v>507</v>
      </c>
    </row>
    <row r="376" spans="2:8" x14ac:dyDescent="0.2">
      <c r="B376" s="2"/>
      <c r="F376">
        <v>9</v>
      </c>
      <c r="G376" t="s">
        <v>65</v>
      </c>
      <c r="H376" t="s">
        <v>508</v>
      </c>
    </row>
    <row r="377" spans="2:8" x14ac:dyDescent="0.2">
      <c r="B377" s="2"/>
      <c r="F377">
        <v>9</v>
      </c>
      <c r="G377" t="s">
        <v>65</v>
      </c>
      <c r="H377" t="s">
        <v>509</v>
      </c>
    </row>
    <row r="378" spans="2:8" x14ac:dyDescent="0.2">
      <c r="B378" s="2"/>
      <c r="F378">
        <v>9</v>
      </c>
      <c r="G378" t="s">
        <v>65</v>
      </c>
      <c r="H378" t="s">
        <v>510</v>
      </c>
    </row>
    <row r="379" spans="2:8" x14ac:dyDescent="0.2">
      <c r="B379" s="2"/>
      <c r="F379">
        <v>9</v>
      </c>
      <c r="G379" t="s">
        <v>65</v>
      </c>
      <c r="H379" t="s">
        <v>511</v>
      </c>
    </row>
    <row r="380" spans="2:8" x14ac:dyDescent="0.2">
      <c r="B380" s="2"/>
      <c r="F380">
        <v>9</v>
      </c>
      <c r="G380" t="s">
        <v>65</v>
      </c>
      <c r="H380" t="s">
        <v>512</v>
      </c>
    </row>
    <row r="381" spans="2:8" x14ac:dyDescent="0.2">
      <c r="B381" s="2"/>
      <c r="F381">
        <v>9</v>
      </c>
      <c r="G381" t="s">
        <v>65</v>
      </c>
      <c r="H381" t="s">
        <v>513</v>
      </c>
    </row>
    <row r="382" spans="2:8" x14ac:dyDescent="0.2">
      <c r="B382" s="2"/>
      <c r="F382">
        <v>9</v>
      </c>
      <c r="G382" t="s">
        <v>65</v>
      </c>
      <c r="H382" t="s">
        <v>514</v>
      </c>
    </row>
    <row r="383" spans="2:8" x14ac:dyDescent="0.2">
      <c r="B383" s="2"/>
      <c r="F383">
        <v>9</v>
      </c>
      <c r="G383" t="s">
        <v>65</v>
      </c>
      <c r="H383" t="s">
        <v>515</v>
      </c>
    </row>
    <row r="384" spans="2:8" x14ac:dyDescent="0.2">
      <c r="B384" s="2"/>
      <c r="F384">
        <v>9</v>
      </c>
      <c r="G384" t="s">
        <v>65</v>
      </c>
      <c r="H384" t="s">
        <v>516</v>
      </c>
    </row>
    <row r="385" spans="2:8" x14ac:dyDescent="0.2">
      <c r="B385" s="2"/>
      <c r="F385">
        <v>9</v>
      </c>
      <c r="G385" t="s">
        <v>65</v>
      </c>
      <c r="H385" t="s">
        <v>517</v>
      </c>
    </row>
    <row r="386" spans="2:8" x14ac:dyDescent="0.2">
      <c r="B386" s="2"/>
      <c r="F386">
        <v>9</v>
      </c>
      <c r="G386" t="s">
        <v>65</v>
      </c>
      <c r="H386" t="s">
        <v>518</v>
      </c>
    </row>
    <row r="387" spans="2:8" x14ac:dyDescent="0.2">
      <c r="B387" s="2"/>
      <c r="F387">
        <v>9</v>
      </c>
      <c r="G387" t="s">
        <v>65</v>
      </c>
      <c r="H387" t="s">
        <v>519</v>
      </c>
    </row>
    <row r="388" spans="2:8" x14ac:dyDescent="0.2">
      <c r="B388" s="2"/>
      <c r="F388">
        <v>9</v>
      </c>
      <c r="G388" t="s">
        <v>65</v>
      </c>
      <c r="H388" t="s">
        <v>520</v>
      </c>
    </row>
    <row r="389" spans="2:8" x14ac:dyDescent="0.2">
      <c r="B389" s="2"/>
      <c r="F389">
        <v>9</v>
      </c>
      <c r="G389" t="s">
        <v>65</v>
      </c>
      <c r="H389" t="s">
        <v>521</v>
      </c>
    </row>
    <row r="390" spans="2:8" x14ac:dyDescent="0.2">
      <c r="B390" s="2"/>
      <c r="F390">
        <v>9</v>
      </c>
      <c r="G390" t="s">
        <v>65</v>
      </c>
      <c r="H390" t="s">
        <v>522</v>
      </c>
    </row>
    <row r="391" spans="2:8" x14ac:dyDescent="0.2">
      <c r="B391" s="2"/>
      <c r="F391">
        <v>9</v>
      </c>
      <c r="G391" t="s">
        <v>65</v>
      </c>
      <c r="H391" t="s">
        <v>523</v>
      </c>
    </row>
    <row r="392" spans="2:8" x14ac:dyDescent="0.2">
      <c r="B392" s="2"/>
      <c r="F392">
        <v>9</v>
      </c>
      <c r="G392" t="s">
        <v>65</v>
      </c>
      <c r="H392" t="s">
        <v>524</v>
      </c>
    </row>
    <row r="393" spans="2:8" x14ac:dyDescent="0.2">
      <c r="B393" s="2"/>
      <c r="F393">
        <v>9</v>
      </c>
      <c r="G393" t="s">
        <v>65</v>
      </c>
      <c r="H393" t="s">
        <v>525</v>
      </c>
    </row>
    <row r="394" spans="2:8" x14ac:dyDescent="0.2">
      <c r="B394" s="2"/>
      <c r="F394">
        <v>9</v>
      </c>
      <c r="G394" t="s">
        <v>65</v>
      </c>
      <c r="H394" t="s">
        <v>526</v>
      </c>
    </row>
    <row r="395" spans="2:8" x14ac:dyDescent="0.2">
      <c r="B395" s="2"/>
      <c r="F395">
        <v>9</v>
      </c>
      <c r="G395" t="s">
        <v>65</v>
      </c>
      <c r="H395" t="s">
        <v>527</v>
      </c>
    </row>
    <row r="396" spans="2:8" x14ac:dyDescent="0.2">
      <c r="B396" s="2"/>
      <c r="F396">
        <v>9</v>
      </c>
      <c r="G396" t="s">
        <v>65</v>
      </c>
      <c r="H396" t="s">
        <v>528</v>
      </c>
    </row>
    <row r="397" spans="2:8" x14ac:dyDescent="0.2">
      <c r="B397" s="2"/>
      <c r="F397">
        <v>9</v>
      </c>
      <c r="G397" t="s">
        <v>65</v>
      </c>
      <c r="H397" t="s">
        <v>529</v>
      </c>
    </row>
    <row r="398" spans="2:8" x14ac:dyDescent="0.2">
      <c r="B398" s="2"/>
      <c r="F398">
        <v>9</v>
      </c>
      <c r="G398" t="s">
        <v>65</v>
      </c>
      <c r="H398" t="s">
        <v>530</v>
      </c>
    </row>
    <row r="399" spans="2:8" x14ac:dyDescent="0.2">
      <c r="B399" s="2"/>
      <c r="F399">
        <v>9</v>
      </c>
      <c r="G399" t="s">
        <v>65</v>
      </c>
      <c r="H399" t="s">
        <v>531</v>
      </c>
    </row>
    <row r="400" spans="2:8" x14ac:dyDescent="0.2">
      <c r="B400" s="2"/>
      <c r="F400">
        <v>9</v>
      </c>
      <c r="G400" t="s">
        <v>65</v>
      </c>
      <c r="H400" t="s">
        <v>532</v>
      </c>
    </row>
    <row r="401" spans="2:8" x14ac:dyDescent="0.2">
      <c r="B401" s="2"/>
      <c r="F401">
        <v>9</v>
      </c>
      <c r="G401" t="s">
        <v>65</v>
      </c>
      <c r="H401" t="s">
        <v>533</v>
      </c>
    </row>
    <row r="402" spans="2:8" x14ac:dyDescent="0.2">
      <c r="B402" s="2"/>
      <c r="F402">
        <v>9</v>
      </c>
      <c r="G402" t="s">
        <v>65</v>
      </c>
      <c r="H402" t="s">
        <v>534</v>
      </c>
    </row>
    <row r="403" spans="2:8" x14ac:dyDescent="0.2">
      <c r="B403" s="2"/>
      <c r="F403">
        <v>9</v>
      </c>
      <c r="G403" t="s">
        <v>65</v>
      </c>
      <c r="H403" t="s">
        <v>535</v>
      </c>
    </row>
    <row r="404" spans="2:8" x14ac:dyDescent="0.2">
      <c r="B404" s="2"/>
      <c r="F404">
        <v>9</v>
      </c>
      <c r="G404" t="s">
        <v>65</v>
      </c>
      <c r="H404" t="s">
        <v>536</v>
      </c>
    </row>
    <row r="405" spans="2:8" x14ac:dyDescent="0.2">
      <c r="B405" s="2"/>
      <c r="F405">
        <v>9</v>
      </c>
      <c r="G405" t="s">
        <v>65</v>
      </c>
      <c r="H405" t="s">
        <v>537</v>
      </c>
    </row>
    <row r="406" spans="2:8" x14ac:dyDescent="0.2">
      <c r="B406" s="2"/>
      <c r="F406">
        <v>9</v>
      </c>
      <c r="G406" t="s">
        <v>65</v>
      </c>
      <c r="H406" t="s">
        <v>538</v>
      </c>
    </row>
    <row r="407" spans="2:8" x14ac:dyDescent="0.2">
      <c r="B407" s="2"/>
      <c r="F407">
        <v>9</v>
      </c>
      <c r="G407" t="s">
        <v>65</v>
      </c>
      <c r="H407" t="s">
        <v>539</v>
      </c>
    </row>
    <row r="408" spans="2:8" x14ac:dyDescent="0.2">
      <c r="B408" s="2"/>
      <c r="F408">
        <v>9</v>
      </c>
      <c r="G408" t="s">
        <v>65</v>
      </c>
      <c r="H408" t="s">
        <v>540</v>
      </c>
    </row>
    <row r="409" spans="2:8" x14ac:dyDescent="0.2">
      <c r="B409" s="2"/>
      <c r="F409">
        <v>9</v>
      </c>
      <c r="G409" t="s">
        <v>65</v>
      </c>
      <c r="H409" t="s">
        <v>541</v>
      </c>
    </row>
    <row r="410" spans="2:8" x14ac:dyDescent="0.2">
      <c r="B410" s="2"/>
      <c r="F410">
        <v>9</v>
      </c>
      <c r="G410" t="s">
        <v>65</v>
      </c>
      <c r="H410" t="s">
        <v>542</v>
      </c>
    </row>
    <row r="411" spans="2:8" x14ac:dyDescent="0.2">
      <c r="B411" s="2"/>
      <c r="F411">
        <v>9</v>
      </c>
      <c r="G411" t="s">
        <v>65</v>
      </c>
      <c r="H411" t="s">
        <v>543</v>
      </c>
    </row>
    <row r="412" spans="2:8" x14ac:dyDescent="0.2">
      <c r="B412" s="2"/>
      <c r="F412">
        <v>9</v>
      </c>
      <c r="G412" t="s">
        <v>65</v>
      </c>
      <c r="H412" t="s">
        <v>544</v>
      </c>
    </row>
    <row r="413" spans="2:8" x14ac:dyDescent="0.2">
      <c r="B413" s="2"/>
      <c r="F413">
        <v>9</v>
      </c>
      <c r="G413" t="s">
        <v>65</v>
      </c>
      <c r="H413" t="s">
        <v>545</v>
      </c>
    </row>
    <row r="414" spans="2:8" x14ac:dyDescent="0.2">
      <c r="B414" s="2"/>
      <c r="F414">
        <v>9</v>
      </c>
      <c r="G414" t="s">
        <v>65</v>
      </c>
      <c r="H414" t="s">
        <v>546</v>
      </c>
    </row>
    <row r="415" spans="2:8" x14ac:dyDescent="0.2">
      <c r="B415" s="2"/>
      <c r="F415">
        <v>9</v>
      </c>
      <c r="G415" t="s">
        <v>65</v>
      </c>
      <c r="H415" t="s">
        <v>547</v>
      </c>
    </row>
    <row r="416" spans="2:8" x14ac:dyDescent="0.2">
      <c r="B416" s="2"/>
      <c r="F416">
        <v>9</v>
      </c>
      <c r="G416" t="s">
        <v>65</v>
      </c>
      <c r="H416" t="s">
        <v>548</v>
      </c>
    </row>
    <row r="417" spans="2:8" x14ac:dyDescent="0.2">
      <c r="B417" s="2"/>
      <c r="F417">
        <v>9</v>
      </c>
      <c r="G417" t="s">
        <v>65</v>
      </c>
      <c r="H417" t="s">
        <v>549</v>
      </c>
    </row>
    <row r="418" spans="2:8" x14ac:dyDescent="0.2">
      <c r="B418" s="2"/>
      <c r="F418">
        <v>9</v>
      </c>
      <c r="G418" t="s">
        <v>65</v>
      </c>
      <c r="H418" t="s">
        <v>550</v>
      </c>
    </row>
    <row r="419" spans="2:8" x14ac:dyDescent="0.2">
      <c r="B419" s="2"/>
      <c r="F419">
        <v>9</v>
      </c>
      <c r="G419" t="s">
        <v>65</v>
      </c>
      <c r="H419" t="s">
        <v>551</v>
      </c>
    </row>
    <row r="420" spans="2:8" x14ac:dyDescent="0.2">
      <c r="B420" s="2"/>
      <c r="F420">
        <v>9</v>
      </c>
      <c r="G420" t="s">
        <v>65</v>
      </c>
      <c r="H420" t="s">
        <v>552</v>
      </c>
    </row>
    <row r="421" spans="2:8" x14ac:dyDescent="0.2">
      <c r="B421" s="2"/>
      <c r="F421">
        <v>9</v>
      </c>
      <c r="G421" t="s">
        <v>65</v>
      </c>
      <c r="H421" t="s">
        <v>553</v>
      </c>
    </row>
    <row r="422" spans="2:8" x14ac:dyDescent="0.2">
      <c r="B422" s="2"/>
      <c r="F422">
        <v>9</v>
      </c>
      <c r="G422" t="s">
        <v>65</v>
      </c>
      <c r="H422" t="s">
        <v>554</v>
      </c>
    </row>
    <row r="423" spans="2:8" x14ac:dyDescent="0.2">
      <c r="B423" s="2"/>
      <c r="F423">
        <v>9</v>
      </c>
      <c r="G423" t="s">
        <v>65</v>
      </c>
      <c r="H423" t="s">
        <v>555</v>
      </c>
    </row>
    <row r="424" spans="2:8" x14ac:dyDescent="0.2">
      <c r="B424" s="2"/>
      <c r="F424">
        <v>9</v>
      </c>
      <c r="G424" t="s">
        <v>65</v>
      </c>
      <c r="H424" t="s">
        <v>556</v>
      </c>
    </row>
    <row r="425" spans="2:8" x14ac:dyDescent="0.2">
      <c r="B425" s="2"/>
      <c r="F425">
        <v>9</v>
      </c>
      <c r="G425" t="s">
        <v>65</v>
      </c>
      <c r="H425" t="s">
        <v>557</v>
      </c>
    </row>
    <row r="426" spans="2:8" x14ac:dyDescent="0.2">
      <c r="B426" s="2"/>
      <c r="F426">
        <v>9</v>
      </c>
      <c r="G426" t="s">
        <v>65</v>
      </c>
      <c r="H426" t="s">
        <v>558</v>
      </c>
    </row>
    <row r="427" spans="2:8" x14ac:dyDescent="0.2">
      <c r="B427" s="2"/>
      <c r="F427">
        <v>9</v>
      </c>
      <c r="G427" t="s">
        <v>65</v>
      </c>
      <c r="H427" t="s">
        <v>559</v>
      </c>
    </row>
    <row r="428" spans="2:8" x14ac:dyDescent="0.2">
      <c r="B428" s="2"/>
      <c r="F428">
        <v>9</v>
      </c>
      <c r="G428" t="s">
        <v>65</v>
      </c>
      <c r="H428" t="s">
        <v>560</v>
      </c>
    </row>
    <row r="429" spans="2:8" x14ac:dyDescent="0.2">
      <c r="B429" s="2"/>
      <c r="F429">
        <v>9</v>
      </c>
      <c r="G429" t="s">
        <v>65</v>
      </c>
      <c r="H429" t="s">
        <v>561</v>
      </c>
    </row>
    <row r="430" spans="2:8" x14ac:dyDescent="0.2">
      <c r="B430" s="2"/>
      <c r="F430">
        <v>9</v>
      </c>
      <c r="G430" t="s">
        <v>65</v>
      </c>
      <c r="H430" t="s">
        <v>562</v>
      </c>
    </row>
    <row r="431" spans="2:8" x14ac:dyDescent="0.2">
      <c r="B431" s="2"/>
      <c r="F431">
        <v>9</v>
      </c>
      <c r="G431" t="s">
        <v>65</v>
      </c>
      <c r="H431" t="s">
        <v>563</v>
      </c>
    </row>
    <row r="432" spans="2:8" x14ac:dyDescent="0.2">
      <c r="B432" s="2"/>
      <c r="F432">
        <v>9</v>
      </c>
      <c r="G432" t="s">
        <v>65</v>
      </c>
      <c r="H432" t="s">
        <v>564</v>
      </c>
    </row>
    <row r="433" spans="2:8" x14ac:dyDescent="0.2">
      <c r="B433" s="2"/>
      <c r="F433">
        <v>9</v>
      </c>
      <c r="G433" t="s">
        <v>65</v>
      </c>
      <c r="H433" t="s">
        <v>565</v>
      </c>
    </row>
    <row r="434" spans="2:8" x14ac:dyDescent="0.2">
      <c r="B434" s="2"/>
      <c r="F434">
        <v>9</v>
      </c>
      <c r="G434" t="s">
        <v>65</v>
      </c>
      <c r="H434" t="s">
        <v>566</v>
      </c>
    </row>
    <row r="435" spans="2:8" x14ac:dyDescent="0.2">
      <c r="B435" s="2"/>
      <c r="F435">
        <v>9</v>
      </c>
      <c r="G435" t="s">
        <v>65</v>
      </c>
      <c r="H435" t="s">
        <v>567</v>
      </c>
    </row>
    <row r="436" spans="2:8" x14ac:dyDescent="0.2">
      <c r="B436" s="2"/>
      <c r="F436">
        <v>9</v>
      </c>
      <c r="G436" t="s">
        <v>65</v>
      </c>
      <c r="H436" t="s">
        <v>568</v>
      </c>
    </row>
    <row r="437" spans="2:8" x14ac:dyDescent="0.2">
      <c r="B437" s="2"/>
      <c r="F437">
        <v>9</v>
      </c>
      <c r="G437" t="s">
        <v>65</v>
      </c>
      <c r="H437" t="s">
        <v>569</v>
      </c>
    </row>
    <row r="438" spans="2:8" x14ac:dyDescent="0.2">
      <c r="B438" s="2"/>
      <c r="F438">
        <v>9</v>
      </c>
      <c r="G438" t="s">
        <v>65</v>
      </c>
      <c r="H438" t="s">
        <v>570</v>
      </c>
    </row>
    <row r="439" spans="2:8" x14ac:dyDescent="0.2">
      <c r="B439" s="2"/>
      <c r="F439">
        <v>9</v>
      </c>
      <c r="G439" t="s">
        <v>65</v>
      </c>
      <c r="H439" t="s">
        <v>571</v>
      </c>
    </row>
    <row r="440" spans="2:8" x14ac:dyDescent="0.2">
      <c r="B440" s="2"/>
      <c r="F440">
        <v>9</v>
      </c>
      <c r="G440" t="s">
        <v>65</v>
      </c>
      <c r="H440" t="s">
        <v>572</v>
      </c>
    </row>
    <row r="441" spans="2:8" x14ac:dyDescent="0.2">
      <c r="B441" s="2"/>
      <c r="F441">
        <v>9</v>
      </c>
      <c r="G441" t="s">
        <v>65</v>
      </c>
      <c r="H441" t="s">
        <v>573</v>
      </c>
    </row>
    <row r="442" spans="2:8" x14ac:dyDescent="0.2">
      <c r="B442" s="2"/>
      <c r="F442">
        <v>9</v>
      </c>
      <c r="G442" t="s">
        <v>65</v>
      </c>
      <c r="H442" t="s">
        <v>574</v>
      </c>
    </row>
    <row r="443" spans="2:8" x14ac:dyDescent="0.2">
      <c r="B443" s="2"/>
      <c r="F443">
        <v>9</v>
      </c>
      <c r="G443" t="s">
        <v>65</v>
      </c>
      <c r="H443" t="s">
        <v>575</v>
      </c>
    </row>
    <row r="444" spans="2:8" x14ac:dyDescent="0.2">
      <c r="B444" s="2"/>
      <c r="F444">
        <v>9</v>
      </c>
      <c r="G444" t="s">
        <v>65</v>
      </c>
      <c r="H444" t="s">
        <v>576</v>
      </c>
    </row>
    <row r="445" spans="2:8" x14ac:dyDescent="0.2">
      <c r="B445" s="2"/>
      <c r="F445">
        <v>9</v>
      </c>
      <c r="G445" t="s">
        <v>65</v>
      </c>
      <c r="H445" t="s">
        <v>577</v>
      </c>
    </row>
    <row r="446" spans="2:8" x14ac:dyDescent="0.2">
      <c r="B446" s="2"/>
      <c r="F446">
        <v>9</v>
      </c>
      <c r="G446" t="s">
        <v>65</v>
      </c>
      <c r="H446" t="s">
        <v>578</v>
      </c>
    </row>
    <row r="447" spans="2:8" x14ac:dyDescent="0.2">
      <c r="B447" s="2"/>
      <c r="F447">
        <v>9</v>
      </c>
      <c r="G447" t="s">
        <v>65</v>
      </c>
      <c r="H447" t="s">
        <v>579</v>
      </c>
    </row>
    <row r="448" spans="2:8" x14ac:dyDescent="0.2">
      <c r="B448" s="2"/>
      <c r="F448">
        <v>9</v>
      </c>
      <c r="G448" t="s">
        <v>65</v>
      </c>
      <c r="H448" t="s">
        <v>580</v>
      </c>
    </row>
    <row r="449" spans="2:8" x14ac:dyDescent="0.2">
      <c r="B449" s="2"/>
      <c r="F449">
        <v>9</v>
      </c>
      <c r="G449" t="s">
        <v>65</v>
      </c>
      <c r="H449" t="s">
        <v>581</v>
      </c>
    </row>
    <row r="450" spans="2:8" x14ac:dyDescent="0.2">
      <c r="B450" s="2"/>
      <c r="F450">
        <v>9</v>
      </c>
      <c r="G450" t="s">
        <v>65</v>
      </c>
      <c r="H450" t="s">
        <v>582</v>
      </c>
    </row>
    <row r="451" spans="2:8" x14ac:dyDescent="0.2">
      <c r="B451" s="2"/>
      <c r="F451">
        <v>9</v>
      </c>
      <c r="G451" t="s">
        <v>65</v>
      </c>
      <c r="H451" t="s">
        <v>583</v>
      </c>
    </row>
    <row r="452" spans="2:8" x14ac:dyDescent="0.2">
      <c r="B452" s="2"/>
      <c r="F452">
        <v>9</v>
      </c>
      <c r="G452" t="s">
        <v>65</v>
      </c>
      <c r="H452" t="s">
        <v>584</v>
      </c>
    </row>
    <row r="453" spans="2:8" x14ac:dyDescent="0.2">
      <c r="B453" s="2"/>
      <c r="F453">
        <v>9</v>
      </c>
      <c r="G453" t="s">
        <v>65</v>
      </c>
      <c r="H453" t="s">
        <v>585</v>
      </c>
    </row>
    <row r="454" spans="2:8" x14ac:dyDescent="0.2">
      <c r="B454" s="2"/>
      <c r="F454">
        <v>9</v>
      </c>
      <c r="G454" t="s">
        <v>65</v>
      </c>
      <c r="H454" t="s">
        <v>586</v>
      </c>
    </row>
    <row r="455" spans="2:8" x14ac:dyDescent="0.2">
      <c r="B455" s="2"/>
      <c r="F455">
        <v>9</v>
      </c>
      <c r="G455" t="s">
        <v>65</v>
      </c>
      <c r="H455" t="s">
        <v>587</v>
      </c>
    </row>
    <row r="456" spans="2:8" x14ac:dyDescent="0.2">
      <c r="B456" s="2"/>
      <c r="F456">
        <v>9</v>
      </c>
      <c r="G456" t="s">
        <v>65</v>
      </c>
      <c r="H456" t="s">
        <v>588</v>
      </c>
    </row>
    <row r="457" spans="2:8" x14ac:dyDescent="0.2">
      <c r="B457" s="2"/>
      <c r="F457">
        <v>9</v>
      </c>
      <c r="G457" t="s">
        <v>65</v>
      </c>
      <c r="H457" t="s">
        <v>589</v>
      </c>
    </row>
    <row r="458" spans="2:8" x14ac:dyDescent="0.2">
      <c r="B458" s="2"/>
      <c r="F458">
        <v>9</v>
      </c>
      <c r="G458" t="s">
        <v>65</v>
      </c>
      <c r="H458" t="s">
        <v>590</v>
      </c>
    </row>
    <row r="459" spans="2:8" x14ac:dyDescent="0.2">
      <c r="B459" s="2"/>
      <c r="F459">
        <v>9</v>
      </c>
      <c r="G459" t="s">
        <v>65</v>
      </c>
      <c r="H459" t="s">
        <v>591</v>
      </c>
    </row>
    <row r="460" spans="2:8" x14ac:dyDescent="0.2">
      <c r="B460" s="2"/>
      <c r="F460">
        <v>9</v>
      </c>
      <c r="G460" t="s">
        <v>65</v>
      </c>
      <c r="H460" t="s">
        <v>592</v>
      </c>
    </row>
    <row r="461" spans="2:8" x14ac:dyDescent="0.2">
      <c r="B461" s="2"/>
      <c r="F461">
        <v>9</v>
      </c>
      <c r="G461" t="s">
        <v>65</v>
      </c>
      <c r="H461" t="s">
        <v>593</v>
      </c>
    </row>
    <row r="462" spans="2:8" x14ac:dyDescent="0.2">
      <c r="B462" s="2"/>
      <c r="F462">
        <v>9</v>
      </c>
      <c r="G462" t="s">
        <v>65</v>
      </c>
      <c r="H462" t="s">
        <v>594</v>
      </c>
    </row>
    <row r="463" spans="2:8" x14ac:dyDescent="0.2">
      <c r="B463" s="2"/>
      <c r="F463">
        <v>9</v>
      </c>
      <c r="G463" t="s">
        <v>65</v>
      </c>
      <c r="H463" t="s">
        <v>595</v>
      </c>
    </row>
    <row r="464" spans="2:8" x14ac:dyDescent="0.2">
      <c r="B464" s="2"/>
      <c r="F464">
        <v>9</v>
      </c>
      <c r="G464" t="s">
        <v>65</v>
      </c>
      <c r="H464" t="s">
        <v>596</v>
      </c>
    </row>
    <row r="465" spans="2:8" x14ac:dyDescent="0.2">
      <c r="B465" s="2"/>
      <c r="F465">
        <v>9</v>
      </c>
      <c r="G465" t="s">
        <v>65</v>
      </c>
      <c r="H465" t="s">
        <v>597</v>
      </c>
    </row>
    <row r="466" spans="2:8" x14ac:dyDescent="0.2">
      <c r="B466" s="2"/>
      <c r="F466">
        <v>9</v>
      </c>
      <c r="G466" t="s">
        <v>65</v>
      </c>
      <c r="H466" t="s">
        <v>598</v>
      </c>
    </row>
    <row r="467" spans="2:8" x14ac:dyDescent="0.2">
      <c r="B467" s="2"/>
      <c r="F467">
        <v>9</v>
      </c>
      <c r="G467" t="s">
        <v>65</v>
      </c>
      <c r="H467" t="s">
        <v>599</v>
      </c>
    </row>
    <row r="468" spans="2:8" x14ac:dyDescent="0.2">
      <c r="B468" s="2"/>
      <c r="F468">
        <v>9</v>
      </c>
      <c r="G468" t="s">
        <v>65</v>
      </c>
      <c r="H468" t="s">
        <v>600</v>
      </c>
    </row>
    <row r="469" spans="2:8" x14ac:dyDescent="0.2">
      <c r="B469" s="2"/>
      <c r="F469">
        <v>9</v>
      </c>
      <c r="G469" t="s">
        <v>65</v>
      </c>
      <c r="H469" t="s">
        <v>601</v>
      </c>
    </row>
    <row r="470" spans="2:8" x14ac:dyDescent="0.2">
      <c r="B470" s="2"/>
      <c r="F470">
        <v>9</v>
      </c>
      <c r="G470" t="s">
        <v>65</v>
      </c>
      <c r="H470" t="s">
        <v>602</v>
      </c>
    </row>
    <row r="471" spans="2:8" x14ac:dyDescent="0.2">
      <c r="B471" s="2"/>
      <c r="F471">
        <v>9</v>
      </c>
      <c r="G471" t="s">
        <v>65</v>
      </c>
      <c r="H471" t="s">
        <v>603</v>
      </c>
    </row>
    <row r="472" spans="2:8" x14ac:dyDescent="0.2">
      <c r="B472" s="2"/>
      <c r="F472">
        <v>9</v>
      </c>
      <c r="G472" t="s">
        <v>65</v>
      </c>
      <c r="H472" t="s">
        <v>604</v>
      </c>
    </row>
    <row r="473" spans="2:8" x14ac:dyDescent="0.2">
      <c r="B473" s="2"/>
      <c r="F473">
        <v>9</v>
      </c>
      <c r="G473" t="s">
        <v>65</v>
      </c>
      <c r="H473" t="s">
        <v>605</v>
      </c>
    </row>
    <row r="474" spans="2:8" x14ac:dyDescent="0.2">
      <c r="B474" s="2"/>
      <c r="F474">
        <v>9</v>
      </c>
      <c r="G474" t="s">
        <v>65</v>
      </c>
      <c r="H474" t="s">
        <v>606</v>
      </c>
    </row>
    <row r="475" spans="2:8" x14ac:dyDescent="0.2">
      <c r="B475" s="2"/>
      <c r="F475">
        <v>9</v>
      </c>
      <c r="G475" t="s">
        <v>65</v>
      </c>
      <c r="H475" t="s">
        <v>607</v>
      </c>
    </row>
    <row r="476" spans="2:8" x14ac:dyDescent="0.2">
      <c r="B476" s="2"/>
      <c r="F476">
        <v>9</v>
      </c>
      <c r="G476" t="s">
        <v>65</v>
      </c>
      <c r="H476" t="s">
        <v>608</v>
      </c>
    </row>
    <row r="477" spans="2:8" x14ac:dyDescent="0.2">
      <c r="B477" s="2"/>
      <c r="F477">
        <v>9</v>
      </c>
      <c r="G477" t="s">
        <v>65</v>
      </c>
      <c r="H477" t="s">
        <v>609</v>
      </c>
    </row>
    <row r="478" spans="2:8" x14ac:dyDescent="0.2">
      <c r="B478" s="2"/>
      <c r="F478">
        <v>9</v>
      </c>
      <c r="G478" t="s">
        <v>65</v>
      </c>
      <c r="H478" t="s">
        <v>610</v>
      </c>
    </row>
    <row r="479" spans="2:8" x14ac:dyDescent="0.2">
      <c r="B479" s="2"/>
      <c r="F479">
        <v>9</v>
      </c>
      <c r="G479" t="s">
        <v>65</v>
      </c>
      <c r="H479" t="s">
        <v>611</v>
      </c>
    </row>
    <row r="480" spans="2:8" x14ac:dyDescent="0.2">
      <c r="B480" s="2"/>
      <c r="F480">
        <v>10</v>
      </c>
      <c r="G480" t="s">
        <v>66</v>
      </c>
      <c r="H480" t="s">
        <v>612</v>
      </c>
    </row>
    <row r="481" spans="2:8" x14ac:dyDescent="0.2">
      <c r="B481" s="2"/>
      <c r="F481">
        <v>10</v>
      </c>
      <c r="G481" t="s">
        <v>66</v>
      </c>
      <c r="H481" t="s">
        <v>613</v>
      </c>
    </row>
    <row r="482" spans="2:8" x14ac:dyDescent="0.2">
      <c r="B482" s="2"/>
      <c r="F482">
        <v>10</v>
      </c>
      <c r="G482" t="s">
        <v>66</v>
      </c>
      <c r="H482" t="s">
        <v>614</v>
      </c>
    </row>
    <row r="483" spans="2:8" x14ac:dyDescent="0.2">
      <c r="B483" s="2"/>
      <c r="F483">
        <v>11</v>
      </c>
      <c r="G483" t="s">
        <v>67</v>
      </c>
      <c r="H483" t="s">
        <v>615</v>
      </c>
    </row>
    <row r="484" spans="2:8" x14ac:dyDescent="0.2">
      <c r="B484" s="2"/>
      <c r="F484">
        <v>12</v>
      </c>
      <c r="G484" t="s">
        <v>68</v>
      </c>
      <c r="H484" t="s">
        <v>616</v>
      </c>
    </row>
    <row r="485" spans="2:8" x14ac:dyDescent="0.2">
      <c r="B485" s="2"/>
      <c r="F485">
        <v>12</v>
      </c>
      <c r="G485" t="s">
        <v>68</v>
      </c>
      <c r="H485" t="s">
        <v>617</v>
      </c>
    </row>
    <row r="486" spans="2:8" x14ac:dyDescent="0.2">
      <c r="B486" s="2"/>
      <c r="F486">
        <v>12</v>
      </c>
      <c r="G486" t="s">
        <v>68</v>
      </c>
      <c r="H486" t="s">
        <v>618</v>
      </c>
    </row>
    <row r="487" spans="2:8" x14ac:dyDescent="0.2">
      <c r="B487" s="2"/>
      <c r="F487">
        <v>12</v>
      </c>
      <c r="G487" t="s">
        <v>68</v>
      </c>
      <c r="H487" t="s">
        <v>619</v>
      </c>
    </row>
    <row r="488" spans="2:8" x14ac:dyDescent="0.2">
      <c r="B488" s="2"/>
      <c r="F488">
        <v>12</v>
      </c>
      <c r="G488" t="s">
        <v>68</v>
      </c>
      <c r="H488" t="s">
        <v>620</v>
      </c>
    </row>
    <row r="489" spans="2:8" x14ac:dyDescent="0.2">
      <c r="B489" s="2"/>
      <c r="F489">
        <v>12</v>
      </c>
      <c r="G489" t="s">
        <v>68</v>
      </c>
      <c r="H489" t="s">
        <v>621</v>
      </c>
    </row>
    <row r="490" spans="2:8" x14ac:dyDescent="0.2">
      <c r="B490" s="2"/>
      <c r="F490">
        <v>12</v>
      </c>
      <c r="G490" t="s">
        <v>68</v>
      </c>
      <c r="H490" t="s">
        <v>175</v>
      </c>
    </row>
    <row r="491" spans="2:8" x14ac:dyDescent="0.2">
      <c r="B491" s="2"/>
      <c r="F491">
        <v>12</v>
      </c>
      <c r="G491" t="s">
        <v>68</v>
      </c>
      <c r="H491" t="s">
        <v>622</v>
      </c>
    </row>
    <row r="492" spans="2:8" x14ac:dyDescent="0.2">
      <c r="B492" s="2"/>
      <c r="F492">
        <v>12</v>
      </c>
      <c r="G492" t="s">
        <v>68</v>
      </c>
      <c r="H492" t="s">
        <v>623</v>
      </c>
    </row>
    <row r="493" spans="2:8" x14ac:dyDescent="0.2">
      <c r="B493" s="2"/>
      <c r="F493">
        <v>12</v>
      </c>
      <c r="G493" t="s">
        <v>68</v>
      </c>
      <c r="H493" t="s">
        <v>181</v>
      </c>
    </row>
    <row r="494" spans="2:8" x14ac:dyDescent="0.2">
      <c r="B494" s="2"/>
      <c r="F494">
        <v>12</v>
      </c>
      <c r="G494" t="s">
        <v>68</v>
      </c>
      <c r="H494" t="s">
        <v>624</v>
      </c>
    </row>
    <row r="495" spans="2:8" x14ac:dyDescent="0.2">
      <c r="B495" s="2"/>
      <c r="F495">
        <v>12</v>
      </c>
      <c r="G495" t="s">
        <v>68</v>
      </c>
      <c r="H495" t="s">
        <v>287</v>
      </c>
    </row>
    <row r="496" spans="2:8" x14ac:dyDescent="0.2">
      <c r="B496" s="2"/>
      <c r="F496">
        <v>12</v>
      </c>
      <c r="G496" t="s">
        <v>68</v>
      </c>
      <c r="H496" t="s">
        <v>625</v>
      </c>
    </row>
    <row r="497" spans="2:8" x14ac:dyDescent="0.2">
      <c r="B497" s="2"/>
      <c r="F497">
        <v>12</v>
      </c>
      <c r="G497" t="s">
        <v>68</v>
      </c>
      <c r="H497" t="s">
        <v>626</v>
      </c>
    </row>
    <row r="498" spans="2:8" x14ac:dyDescent="0.2">
      <c r="B498" s="2"/>
      <c r="F498">
        <v>12</v>
      </c>
      <c r="G498" t="s">
        <v>68</v>
      </c>
      <c r="H498" t="s">
        <v>627</v>
      </c>
    </row>
    <row r="499" spans="2:8" x14ac:dyDescent="0.2">
      <c r="B499" s="2"/>
      <c r="F499">
        <v>12</v>
      </c>
      <c r="G499" t="s">
        <v>68</v>
      </c>
      <c r="H499" t="s">
        <v>194</v>
      </c>
    </row>
    <row r="500" spans="2:8" x14ac:dyDescent="0.2">
      <c r="B500" s="2"/>
      <c r="F500">
        <v>12</v>
      </c>
      <c r="G500" t="s">
        <v>68</v>
      </c>
      <c r="H500" t="s">
        <v>628</v>
      </c>
    </row>
    <row r="501" spans="2:8" x14ac:dyDescent="0.2">
      <c r="B501" s="2"/>
      <c r="F501">
        <v>12</v>
      </c>
      <c r="G501" t="s">
        <v>68</v>
      </c>
      <c r="H501" t="s">
        <v>197</v>
      </c>
    </row>
    <row r="502" spans="2:8" x14ac:dyDescent="0.2">
      <c r="B502" s="2"/>
      <c r="F502">
        <v>12</v>
      </c>
      <c r="G502" t="s">
        <v>68</v>
      </c>
      <c r="H502" t="s">
        <v>629</v>
      </c>
    </row>
    <row r="503" spans="2:8" x14ac:dyDescent="0.2">
      <c r="B503" s="2"/>
      <c r="F503">
        <v>12</v>
      </c>
      <c r="G503" t="s">
        <v>68</v>
      </c>
      <c r="H503" t="s">
        <v>630</v>
      </c>
    </row>
    <row r="504" spans="2:8" x14ac:dyDescent="0.2">
      <c r="B504" s="2"/>
      <c r="F504">
        <v>12</v>
      </c>
      <c r="G504" t="s">
        <v>68</v>
      </c>
      <c r="H504" t="s">
        <v>631</v>
      </c>
    </row>
    <row r="505" spans="2:8" x14ac:dyDescent="0.2">
      <c r="B505" s="2"/>
      <c r="F505">
        <v>12</v>
      </c>
      <c r="G505" t="s">
        <v>68</v>
      </c>
      <c r="H505" t="s">
        <v>632</v>
      </c>
    </row>
    <row r="506" spans="2:8" x14ac:dyDescent="0.2">
      <c r="B506" s="2"/>
      <c r="F506">
        <v>12</v>
      </c>
      <c r="G506" t="s">
        <v>68</v>
      </c>
      <c r="H506" t="s">
        <v>633</v>
      </c>
    </row>
    <row r="507" spans="2:8" x14ac:dyDescent="0.2">
      <c r="B507" s="2"/>
      <c r="F507">
        <v>12</v>
      </c>
      <c r="G507" t="s">
        <v>68</v>
      </c>
      <c r="H507" t="s">
        <v>634</v>
      </c>
    </row>
    <row r="508" spans="2:8" x14ac:dyDescent="0.2">
      <c r="B508" s="2"/>
      <c r="F508">
        <v>12</v>
      </c>
      <c r="G508" t="s">
        <v>68</v>
      </c>
      <c r="H508" t="s">
        <v>635</v>
      </c>
    </row>
    <row r="509" spans="2:8" x14ac:dyDescent="0.2">
      <c r="B509" s="2"/>
      <c r="F509">
        <v>12</v>
      </c>
      <c r="G509" t="s">
        <v>68</v>
      </c>
      <c r="H509" t="s">
        <v>636</v>
      </c>
    </row>
    <row r="510" spans="2:8" x14ac:dyDescent="0.2">
      <c r="B510" s="2"/>
      <c r="F510">
        <v>12</v>
      </c>
      <c r="G510" t="s">
        <v>68</v>
      </c>
      <c r="H510" t="s">
        <v>637</v>
      </c>
    </row>
    <row r="511" spans="2:8" x14ac:dyDescent="0.2">
      <c r="B511" s="2"/>
      <c r="F511">
        <v>12</v>
      </c>
      <c r="G511" t="s">
        <v>68</v>
      </c>
      <c r="H511" t="s">
        <v>638</v>
      </c>
    </row>
    <row r="512" spans="2:8" x14ac:dyDescent="0.2">
      <c r="B512" s="2"/>
      <c r="F512">
        <v>12</v>
      </c>
      <c r="G512" t="s">
        <v>68</v>
      </c>
      <c r="H512" t="s">
        <v>639</v>
      </c>
    </row>
    <row r="513" spans="2:8" x14ac:dyDescent="0.2">
      <c r="B513" s="2"/>
      <c r="F513">
        <v>12</v>
      </c>
      <c r="G513" t="s">
        <v>68</v>
      </c>
      <c r="H513" t="s">
        <v>640</v>
      </c>
    </row>
    <row r="514" spans="2:8" x14ac:dyDescent="0.2">
      <c r="B514" s="2"/>
      <c r="F514">
        <v>12</v>
      </c>
      <c r="G514" t="s">
        <v>68</v>
      </c>
      <c r="H514" t="s">
        <v>203</v>
      </c>
    </row>
    <row r="515" spans="2:8" x14ac:dyDescent="0.2">
      <c r="B515" s="2"/>
      <c r="F515">
        <v>12</v>
      </c>
      <c r="G515" t="s">
        <v>68</v>
      </c>
      <c r="H515" t="s">
        <v>204</v>
      </c>
    </row>
    <row r="516" spans="2:8" x14ac:dyDescent="0.2">
      <c r="B516" s="2"/>
      <c r="F516">
        <v>12</v>
      </c>
      <c r="G516" t="s">
        <v>68</v>
      </c>
      <c r="H516" t="s">
        <v>305</v>
      </c>
    </row>
    <row r="517" spans="2:8" x14ac:dyDescent="0.2">
      <c r="B517" s="2"/>
      <c r="F517">
        <v>12</v>
      </c>
      <c r="G517" t="s">
        <v>68</v>
      </c>
      <c r="H517" t="s">
        <v>348</v>
      </c>
    </row>
    <row r="518" spans="2:8" x14ac:dyDescent="0.2">
      <c r="B518" s="2"/>
      <c r="F518">
        <v>12</v>
      </c>
      <c r="G518" t="s">
        <v>68</v>
      </c>
      <c r="H518" t="s">
        <v>208</v>
      </c>
    </row>
    <row r="519" spans="2:8" x14ac:dyDescent="0.2">
      <c r="B519" s="2"/>
      <c r="F519">
        <v>12</v>
      </c>
      <c r="G519" t="s">
        <v>68</v>
      </c>
      <c r="H519" t="s">
        <v>641</v>
      </c>
    </row>
    <row r="520" spans="2:8" x14ac:dyDescent="0.2">
      <c r="B520" s="2"/>
      <c r="F520">
        <v>12</v>
      </c>
      <c r="G520" t="s">
        <v>68</v>
      </c>
      <c r="H520" t="s">
        <v>642</v>
      </c>
    </row>
    <row r="521" spans="2:8" x14ac:dyDescent="0.2">
      <c r="B521" s="2"/>
      <c r="F521">
        <v>12</v>
      </c>
      <c r="G521" t="s">
        <v>68</v>
      </c>
      <c r="H521" t="s">
        <v>643</v>
      </c>
    </row>
    <row r="522" spans="2:8" x14ac:dyDescent="0.2">
      <c r="B522" s="2"/>
      <c r="F522">
        <v>12</v>
      </c>
      <c r="G522" t="s">
        <v>68</v>
      </c>
      <c r="H522" t="s">
        <v>212</v>
      </c>
    </row>
    <row r="523" spans="2:8" x14ac:dyDescent="0.2">
      <c r="B523" s="2"/>
      <c r="F523">
        <v>12</v>
      </c>
      <c r="G523" t="s">
        <v>68</v>
      </c>
      <c r="H523" t="s">
        <v>644</v>
      </c>
    </row>
    <row r="524" spans="2:8" x14ac:dyDescent="0.2">
      <c r="B524" s="2"/>
      <c r="F524">
        <v>12</v>
      </c>
      <c r="G524" t="s">
        <v>68</v>
      </c>
      <c r="H524" t="s">
        <v>214</v>
      </c>
    </row>
    <row r="525" spans="2:8" x14ac:dyDescent="0.2">
      <c r="B525" s="2"/>
      <c r="F525">
        <v>12</v>
      </c>
      <c r="G525" t="s">
        <v>68</v>
      </c>
      <c r="H525" t="s">
        <v>645</v>
      </c>
    </row>
    <row r="526" spans="2:8" x14ac:dyDescent="0.2">
      <c r="B526" s="2"/>
      <c r="F526">
        <v>12</v>
      </c>
      <c r="G526" t="s">
        <v>68</v>
      </c>
      <c r="H526" t="s">
        <v>646</v>
      </c>
    </row>
    <row r="527" spans="2:8" x14ac:dyDescent="0.2">
      <c r="B527" s="2"/>
      <c r="F527">
        <v>12</v>
      </c>
      <c r="G527" t="s">
        <v>68</v>
      </c>
      <c r="H527" t="s">
        <v>217</v>
      </c>
    </row>
    <row r="528" spans="2:8" x14ac:dyDescent="0.2">
      <c r="B528" s="2"/>
      <c r="F528">
        <v>12</v>
      </c>
      <c r="G528" t="s">
        <v>68</v>
      </c>
      <c r="H528" t="s">
        <v>647</v>
      </c>
    </row>
    <row r="529" spans="2:8" x14ac:dyDescent="0.2">
      <c r="B529" s="2"/>
      <c r="F529">
        <v>12</v>
      </c>
      <c r="G529" t="s">
        <v>68</v>
      </c>
      <c r="H529" t="s">
        <v>648</v>
      </c>
    </row>
    <row r="530" spans="2:8" x14ac:dyDescent="0.2">
      <c r="B530" s="2"/>
      <c r="F530">
        <v>12</v>
      </c>
      <c r="G530" t="s">
        <v>68</v>
      </c>
      <c r="H530" t="s">
        <v>649</v>
      </c>
    </row>
    <row r="531" spans="2:8" x14ac:dyDescent="0.2">
      <c r="B531" s="2"/>
      <c r="F531">
        <v>12</v>
      </c>
      <c r="G531" t="s">
        <v>68</v>
      </c>
      <c r="H531" t="s">
        <v>360</v>
      </c>
    </row>
    <row r="532" spans="2:8" x14ac:dyDescent="0.2">
      <c r="B532" s="2"/>
      <c r="F532">
        <v>12</v>
      </c>
      <c r="G532" t="s">
        <v>68</v>
      </c>
      <c r="H532" t="s">
        <v>650</v>
      </c>
    </row>
    <row r="533" spans="2:8" x14ac:dyDescent="0.2">
      <c r="B533" s="2"/>
      <c r="F533">
        <v>12</v>
      </c>
      <c r="G533" t="s">
        <v>68</v>
      </c>
      <c r="H533" t="s">
        <v>651</v>
      </c>
    </row>
    <row r="534" spans="2:8" x14ac:dyDescent="0.2">
      <c r="B534" s="2"/>
      <c r="F534">
        <v>12</v>
      </c>
      <c r="G534" t="s">
        <v>68</v>
      </c>
      <c r="H534" t="s">
        <v>652</v>
      </c>
    </row>
    <row r="535" spans="2:8" x14ac:dyDescent="0.2">
      <c r="B535" s="2"/>
      <c r="F535">
        <v>12</v>
      </c>
      <c r="G535" t="s">
        <v>68</v>
      </c>
      <c r="H535" t="s">
        <v>653</v>
      </c>
    </row>
    <row r="536" spans="2:8" x14ac:dyDescent="0.2">
      <c r="B536" s="2"/>
      <c r="F536">
        <v>12</v>
      </c>
      <c r="G536" t="s">
        <v>68</v>
      </c>
      <c r="H536" t="s">
        <v>315</v>
      </c>
    </row>
    <row r="537" spans="2:8" x14ac:dyDescent="0.2">
      <c r="B537" s="2"/>
      <c r="F537">
        <v>12</v>
      </c>
      <c r="G537" t="s">
        <v>68</v>
      </c>
      <c r="H537" t="s">
        <v>654</v>
      </c>
    </row>
    <row r="538" spans="2:8" x14ac:dyDescent="0.2">
      <c r="B538" s="2"/>
      <c r="F538">
        <v>12</v>
      </c>
      <c r="G538" t="s">
        <v>68</v>
      </c>
      <c r="H538" t="s">
        <v>657</v>
      </c>
    </row>
    <row r="539" spans="2:8" x14ac:dyDescent="0.2">
      <c r="B539" s="2"/>
      <c r="F539">
        <v>12</v>
      </c>
      <c r="G539" t="s">
        <v>68</v>
      </c>
      <c r="H539" t="s">
        <v>658</v>
      </c>
    </row>
    <row r="540" spans="2:8" x14ac:dyDescent="0.2">
      <c r="B540" s="2"/>
      <c r="F540">
        <v>12</v>
      </c>
      <c r="G540" t="s">
        <v>68</v>
      </c>
      <c r="H540" t="s">
        <v>659</v>
      </c>
    </row>
    <row r="541" spans="2:8" x14ac:dyDescent="0.2">
      <c r="B541" s="2"/>
      <c r="F541">
        <v>12</v>
      </c>
      <c r="G541" t="s">
        <v>68</v>
      </c>
      <c r="H541" t="s">
        <v>655</v>
      </c>
    </row>
    <row r="542" spans="2:8" x14ac:dyDescent="0.2">
      <c r="B542" s="2"/>
      <c r="F542">
        <v>12</v>
      </c>
      <c r="G542" t="s">
        <v>68</v>
      </c>
      <c r="H542" t="s">
        <v>656</v>
      </c>
    </row>
    <row r="543" spans="2:8" x14ac:dyDescent="0.2">
      <c r="B543" s="2"/>
      <c r="F543">
        <v>12</v>
      </c>
      <c r="G543" t="s">
        <v>68</v>
      </c>
      <c r="H543" t="s">
        <v>227</v>
      </c>
    </row>
    <row r="544" spans="2:8" x14ac:dyDescent="0.2">
      <c r="B544" s="2"/>
      <c r="F544">
        <v>12</v>
      </c>
      <c r="G544" t="s">
        <v>68</v>
      </c>
      <c r="H544" t="s">
        <v>660</v>
      </c>
    </row>
    <row r="545" spans="2:8" x14ac:dyDescent="0.2">
      <c r="B545" s="2"/>
      <c r="F545">
        <v>12</v>
      </c>
      <c r="G545" t="s">
        <v>68</v>
      </c>
      <c r="H545" t="s">
        <v>661</v>
      </c>
    </row>
    <row r="546" spans="2:8" x14ac:dyDescent="0.2">
      <c r="B546" s="2"/>
      <c r="F546">
        <v>12</v>
      </c>
      <c r="G546" t="s">
        <v>68</v>
      </c>
      <c r="H546" t="s">
        <v>327</v>
      </c>
    </row>
    <row r="547" spans="2:8" x14ac:dyDescent="0.2">
      <c r="B547" s="2"/>
      <c r="F547">
        <v>12</v>
      </c>
      <c r="G547" t="s">
        <v>68</v>
      </c>
      <c r="H547" t="s">
        <v>662</v>
      </c>
    </row>
    <row r="548" spans="2:8" x14ac:dyDescent="0.2">
      <c r="B548" s="2"/>
      <c r="F548">
        <v>12</v>
      </c>
      <c r="G548" t="s">
        <v>68</v>
      </c>
      <c r="H548" t="s">
        <v>663</v>
      </c>
    </row>
    <row r="549" spans="2:8" x14ac:dyDescent="0.2">
      <c r="B549" s="2"/>
      <c r="F549">
        <v>12</v>
      </c>
      <c r="G549" t="s">
        <v>68</v>
      </c>
      <c r="H549" t="s">
        <v>664</v>
      </c>
    </row>
    <row r="550" spans="2:8" x14ac:dyDescent="0.2">
      <c r="B550" s="2"/>
      <c r="F550">
        <v>12</v>
      </c>
      <c r="G550" t="s">
        <v>68</v>
      </c>
      <c r="H550" t="s">
        <v>110</v>
      </c>
    </row>
    <row r="551" spans="2:8" x14ac:dyDescent="0.2">
      <c r="B551" s="2"/>
      <c r="F551">
        <v>13</v>
      </c>
      <c r="G551" t="s">
        <v>69</v>
      </c>
      <c r="H551" t="s">
        <v>665</v>
      </c>
    </row>
    <row r="552" spans="2:8" x14ac:dyDescent="0.2">
      <c r="B552" s="2"/>
      <c r="F552">
        <v>13</v>
      </c>
      <c r="G552" t="s">
        <v>69</v>
      </c>
      <c r="H552" t="s">
        <v>666</v>
      </c>
    </row>
    <row r="553" spans="2:8" x14ac:dyDescent="0.2">
      <c r="B553" s="2"/>
      <c r="F553">
        <v>13</v>
      </c>
      <c r="G553" t="s">
        <v>69</v>
      </c>
      <c r="H553" t="s">
        <v>667</v>
      </c>
    </row>
    <row r="554" spans="2:8" x14ac:dyDescent="0.2">
      <c r="B554" s="2"/>
      <c r="F554">
        <v>13</v>
      </c>
      <c r="G554" t="s">
        <v>69</v>
      </c>
      <c r="H554" t="s">
        <v>617</v>
      </c>
    </row>
    <row r="555" spans="2:8" x14ac:dyDescent="0.2">
      <c r="B555" s="2"/>
      <c r="F555">
        <v>13</v>
      </c>
      <c r="G555" t="s">
        <v>69</v>
      </c>
      <c r="H555" t="s">
        <v>169</v>
      </c>
    </row>
    <row r="556" spans="2:8" x14ac:dyDescent="0.2">
      <c r="B556" s="2"/>
      <c r="F556">
        <v>13</v>
      </c>
      <c r="G556" t="s">
        <v>69</v>
      </c>
      <c r="H556" t="s">
        <v>668</v>
      </c>
    </row>
    <row r="557" spans="2:8" x14ac:dyDescent="0.2">
      <c r="B557" s="2"/>
      <c r="F557">
        <v>13</v>
      </c>
      <c r="G557" t="s">
        <v>69</v>
      </c>
      <c r="H557" t="s">
        <v>669</v>
      </c>
    </row>
    <row r="558" spans="2:8" x14ac:dyDescent="0.2">
      <c r="B558" s="2"/>
      <c r="F558">
        <v>13</v>
      </c>
      <c r="G558" t="s">
        <v>69</v>
      </c>
      <c r="H558" t="s">
        <v>670</v>
      </c>
    </row>
    <row r="559" spans="2:8" x14ac:dyDescent="0.2">
      <c r="B559" s="2"/>
      <c r="F559">
        <v>13</v>
      </c>
      <c r="G559" t="s">
        <v>69</v>
      </c>
      <c r="H559" t="s">
        <v>671</v>
      </c>
    </row>
    <row r="560" spans="2:8" x14ac:dyDescent="0.2">
      <c r="B560" s="2"/>
      <c r="F560">
        <v>13</v>
      </c>
      <c r="G560" t="s">
        <v>69</v>
      </c>
      <c r="H560" t="s">
        <v>672</v>
      </c>
    </row>
    <row r="561" spans="2:8" x14ac:dyDescent="0.2">
      <c r="B561" s="2"/>
      <c r="F561">
        <v>13</v>
      </c>
      <c r="G561" t="s">
        <v>69</v>
      </c>
      <c r="H561" t="s">
        <v>171</v>
      </c>
    </row>
    <row r="562" spans="2:8" x14ac:dyDescent="0.2">
      <c r="B562" s="2"/>
      <c r="F562">
        <v>13</v>
      </c>
      <c r="G562" t="s">
        <v>69</v>
      </c>
      <c r="H562" t="s">
        <v>673</v>
      </c>
    </row>
    <row r="563" spans="2:8" x14ac:dyDescent="0.2">
      <c r="B563" s="2"/>
      <c r="F563">
        <v>13</v>
      </c>
      <c r="G563" t="s">
        <v>69</v>
      </c>
      <c r="H563" t="s">
        <v>674</v>
      </c>
    </row>
    <row r="564" spans="2:8" x14ac:dyDescent="0.2">
      <c r="B564" s="2"/>
      <c r="F564">
        <v>13</v>
      </c>
      <c r="G564" t="s">
        <v>69</v>
      </c>
      <c r="H564" t="s">
        <v>675</v>
      </c>
    </row>
    <row r="565" spans="2:8" x14ac:dyDescent="0.2">
      <c r="B565" s="2"/>
      <c r="F565">
        <v>13</v>
      </c>
      <c r="G565" t="s">
        <v>69</v>
      </c>
      <c r="H565" t="s">
        <v>676</v>
      </c>
    </row>
    <row r="566" spans="2:8" x14ac:dyDescent="0.2">
      <c r="B566" s="2"/>
      <c r="F566">
        <v>13</v>
      </c>
      <c r="G566" t="s">
        <v>69</v>
      </c>
      <c r="H566" t="s">
        <v>677</v>
      </c>
    </row>
    <row r="567" spans="2:8" x14ac:dyDescent="0.2">
      <c r="B567" s="2"/>
      <c r="F567">
        <v>13</v>
      </c>
      <c r="G567" t="s">
        <v>69</v>
      </c>
      <c r="H567" t="s">
        <v>678</v>
      </c>
    </row>
    <row r="568" spans="2:8" x14ac:dyDescent="0.2">
      <c r="B568" s="2"/>
      <c r="F568">
        <v>13</v>
      </c>
      <c r="G568" t="s">
        <v>69</v>
      </c>
      <c r="H568" t="s">
        <v>679</v>
      </c>
    </row>
    <row r="569" spans="2:8" x14ac:dyDescent="0.2">
      <c r="B569" s="2"/>
      <c r="F569">
        <v>13</v>
      </c>
      <c r="G569" t="s">
        <v>69</v>
      </c>
      <c r="H569" t="s">
        <v>175</v>
      </c>
    </row>
    <row r="570" spans="2:8" x14ac:dyDescent="0.2">
      <c r="B570" s="2"/>
      <c r="F570">
        <v>13</v>
      </c>
      <c r="G570" t="s">
        <v>69</v>
      </c>
      <c r="H570" t="s">
        <v>680</v>
      </c>
    </row>
    <row r="571" spans="2:8" x14ac:dyDescent="0.2">
      <c r="B571" s="2"/>
      <c r="F571">
        <v>13</v>
      </c>
      <c r="G571" t="s">
        <v>69</v>
      </c>
      <c r="H571" t="s">
        <v>681</v>
      </c>
    </row>
    <row r="572" spans="2:8" x14ac:dyDescent="0.2">
      <c r="B572" s="2"/>
      <c r="F572">
        <v>13</v>
      </c>
      <c r="G572" t="s">
        <v>69</v>
      </c>
      <c r="H572" t="s">
        <v>283</v>
      </c>
    </row>
    <row r="573" spans="2:8" x14ac:dyDescent="0.2">
      <c r="B573" s="2"/>
      <c r="F573">
        <v>13</v>
      </c>
      <c r="G573" t="s">
        <v>69</v>
      </c>
      <c r="H573" t="s">
        <v>682</v>
      </c>
    </row>
    <row r="574" spans="2:8" x14ac:dyDescent="0.2">
      <c r="B574" s="2"/>
      <c r="F574">
        <v>13</v>
      </c>
      <c r="G574" t="s">
        <v>69</v>
      </c>
      <c r="H574" t="s">
        <v>683</v>
      </c>
    </row>
    <row r="575" spans="2:8" x14ac:dyDescent="0.2">
      <c r="B575" s="2"/>
      <c r="F575">
        <v>13</v>
      </c>
      <c r="G575" t="s">
        <v>69</v>
      </c>
      <c r="H575" t="s">
        <v>684</v>
      </c>
    </row>
    <row r="576" spans="2:8" x14ac:dyDescent="0.2">
      <c r="B576" s="2"/>
      <c r="F576">
        <v>13</v>
      </c>
      <c r="G576" t="s">
        <v>69</v>
      </c>
      <c r="H576" t="s">
        <v>685</v>
      </c>
    </row>
    <row r="577" spans="2:8" x14ac:dyDescent="0.2">
      <c r="B577" s="2"/>
      <c r="F577">
        <v>13</v>
      </c>
      <c r="G577" t="s">
        <v>69</v>
      </c>
      <c r="H577" t="s">
        <v>686</v>
      </c>
    </row>
    <row r="578" spans="2:8" x14ac:dyDescent="0.2">
      <c r="B578" s="2"/>
      <c r="F578">
        <v>13</v>
      </c>
      <c r="G578" t="s">
        <v>69</v>
      </c>
      <c r="H578" t="s">
        <v>177</v>
      </c>
    </row>
    <row r="579" spans="2:8" x14ac:dyDescent="0.2">
      <c r="B579" s="2"/>
      <c r="F579">
        <v>13</v>
      </c>
      <c r="G579" t="s">
        <v>69</v>
      </c>
      <c r="H579" t="s">
        <v>180</v>
      </c>
    </row>
    <row r="580" spans="2:8" x14ac:dyDescent="0.2">
      <c r="B580" s="2"/>
      <c r="F580">
        <v>13</v>
      </c>
      <c r="G580" t="s">
        <v>69</v>
      </c>
      <c r="H580" t="s">
        <v>181</v>
      </c>
    </row>
    <row r="581" spans="2:8" x14ac:dyDescent="0.2">
      <c r="B581" s="2"/>
      <c r="F581">
        <v>13</v>
      </c>
      <c r="G581" t="s">
        <v>69</v>
      </c>
      <c r="H581" t="s">
        <v>687</v>
      </c>
    </row>
    <row r="582" spans="2:8" x14ac:dyDescent="0.2">
      <c r="B582" s="2"/>
      <c r="F582">
        <v>13</v>
      </c>
      <c r="G582" t="s">
        <v>69</v>
      </c>
      <c r="H582" t="s">
        <v>688</v>
      </c>
    </row>
    <row r="583" spans="2:8" x14ac:dyDescent="0.2">
      <c r="B583" s="2"/>
      <c r="F583">
        <v>13</v>
      </c>
      <c r="G583" t="s">
        <v>69</v>
      </c>
      <c r="H583" t="s">
        <v>689</v>
      </c>
    </row>
    <row r="584" spans="2:8" x14ac:dyDescent="0.2">
      <c r="B584" s="2"/>
      <c r="F584">
        <v>13</v>
      </c>
      <c r="G584" t="s">
        <v>69</v>
      </c>
      <c r="H584" t="s">
        <v>183</v>
      </c>
    </row>
    <row r="585" spans="2:8" x14ac:dyDescent="0.2">
      <c r="B585" s="2"/>
      <c r="F585">
        <v>13</v>
      </c>
      <c r="G585" t="s">
        <v>69</v>
      </c>
      <c r="H585" t="s">
        <v>690</v>
      </c>
    </row>
    <row r="586" spans="2:8" x14ac:dyDescent="0.2">
      <c r="B586" s="2"/>
      <c r="F586">
        <v>13</v>
      </c>
      <c r="G586" t="s">
        <v>69</v>
      </c>
      <c r="H586" t="s">
        <v>287</v>
      </c>
    </row>
    <row r="587" spans="2:8" x14ac:dyDescent="0.2">
      <c r="B587" s="2"/>
      <c r="F587">
        <v>13</v>
      </c>
      <c r="G587" t="s">
        <v>69</v>
      </c>
      <c r="H587" t="s">
        <v>691</v>
      </c>
    </row>
    <row r="588" spans="2:8" x14ac:dyDescent="0.2">
      <c r="B588" s="2"/>
      <c r="F588">
        <v>13</v>
      </c>
      <c r="G588" t="s">
        <v>69</v>
      </c>
      <c r="H588" t="s">
        <v>692</v>
      </c>
    </row>
    <row r="589" spans="2:8" x14ac:dyDescent="0.2">
      <c r="B589" s="2"/>
      <c r="F589">
        <v>13</v>
      </c>
      <c r="G589" t="s">
        <v>69</v>
      </c>
      <c r="H589" t="s">
        <v>290</v>
      </c>
    </row>
    <row r="590" spans="2:8" x14ac:dyDescent="0.2">
      <c r="B590" s="2"/>
      <c r="F590">
        <v>13</v>
      </c>
      <c r="G590" t="s">
        <v>69</v>
      </c>
      <c r="H590" t="s">
        <v>693</v>
      </c>
    </row>
    <row r="591" spans="2:8" x14ac:dyDescent="0.2">
      <c r="B591" s="2"/>
      <c r="F591">
        <v>13</v>
      </c>
      <c r="G591" t="s">
        <v>69</v>
      </c>
      <c r="H591" t="s">
        <v>694</v>
      </c>
    </row>
    <row r="592" spans="2:8" x14ac:dyDescent="0.2">
      <c r="B592" s="2"/>
      <c r="F592">
        <v>13</v>
      </c>
      <c r="G592" t="s">
        <v>69</v>
      </c>
      <c r="H592" t="s">
        <v>695</v>
      </c>
    </row>
    <row r="593" spans="2:8" x14ac:dyDescent="0.2">
      <c r="B593" s="2"/>
      <c r="F593">
        <v>13</v>
      </c>
      <c r="G593" t="s">
        <v>69</v>
      </c>
      <c r="H593" t="s">
        <v>696</v>
      </c>
    </row>
    <row r="594" spans="2:8" x14ac:dyDescent="0.2">
      <c r="B594" s="2"/>
      <c r="F594">
        <v>13</v>
      </c>
      <c r="G594" t="s">
        <v>69</v>
      </c>
      <c r="H594" t="s">
        <v>192</v>
      </c>
    </row>
    <row r="595" spans="2:8" x14ac:dyDescent="0.2">
      <c r="B595" s="2"/>
      <c r="F595">
        <v>13</v>
      </c>
      <c r="G595" t="s">
        <v>69</v>
      </c>
      <c r="H595" t="s">
        <v>697</v>
      </c>
    </row>
    <row r="596" spans="2:8" x14ac:dyDescent="0.2">
      <c r="B596" s="2"/>
      <c r="F596">
        <v>13</v>
      </c>
      <c r="G596" t="s">
        <v>69</v>
      </c>
      <c r="H596" t="s">
        <v>698</v>
      </c>
    </row>
    <row r="597" spans="2:8" x14ac:dyDescent="0.2">
      <c r="B597" s="2"/>
      <c r="F597">
        <v>13</v>
      </c>
      <c r="G597" t="s">
        <v>69</v>
      </c>
      <c r="H597" t="s">
        <v>699</v>
      </c>
    </row>
    <row r="598" spans="2:8" x14ac:dyDescent="0.2">
      <c r="B598" s="2"/>
      <c r="F598">
        <v>13</v>
      </c>
      <c r="G598" t="s">
        <v>69</v>
      </c>
      <c r="H598" t="s">
        <v>406</v>
      </c>
    </row>
    <row r="599" spans="2:8" x14ac:dyDescent="0.2">
      <c r="B599" s="2"/>
      <c r="F599">
        <v>13</v>
      </c>
      <c r="G599" t="s">
        <v>69</v>
      </c>
      <c r="H599" t="s">
        <v>700</v>
      </c>
    </row>
    <row r="600" spans="2:8" x14ac:dyDescent="0.2">
      <c r="B600" s="2"/>
      <c r="F600">
        <v>13</v>
      </c>
      <c r="G600" t="s">
        <v>69</v>
      </c>
      <c r="H600" t="s">
        <v>701</v>
      </c>
    </row>
    <row r="601" spans="2:8" x14ac:dyDescent="0.2">
      <c r="B601" s="2"/>
      <c r="F601">
        <v>13</v>
      </c>
      <c r="G601" t="s">
        <v>69</v>
      </c>
      <c r="H601" t="s">
        <v>702</v>
      </c>
    </row>
    <row r="602" spans="2:8" x14ac:dyDescent="0.2">
      <c r="B602" s="2"/>
      <c r="F602">
        <v>13</v>
      </c>
      <c r="G602" t="s">
        <v>69</v>
      </c>
      <c r="H602" t="s">
        <v>408</v>
      </c>
    </row>
    <row r="603" spans="2:8" x14ac:dyDescent="0.2">
      <c r="B603" s="2"/>
      <c r="F603">
        <v>13</v>
      </c>
      <c r="G603" t="s">
        <v>69</v>
      </c>
      <c r="H603" t="s">
        <v>703</v>
      </c>
    </row>
    <row r="604" spans="2:8" x14ac:dyDescent="0.2">
      <c r="B604" s="2"/>
      <c r="F604">
        <v>13</v>
      </c>
      <c r="G604" t="s">
        <v>69</v>
      </c>
      <c r="H604" t="s">
        <v>704</v>
      </c>
    </row>
    <row r="605" spans="2:8" x14ac:dyDescent="0.2">
      <c r="B605" s="2"/>
      <c r="F605">
        <v>13</v>
      </c>
      <c r="G605" t="s">
        <v>69</v>
      </c>
      <c r="H605" t="s">
        <v>705</v>
      </c>
    </row>
    <row r="606" spans="2:8" x14ac:dyDescent="0.2">
      <c r="B606" s="2"/>
      <c r="F606">
        <v>13</v>
      </c>
      <c r="G606" t="s">
        <v>69</v>
      </c>
      <c r="H606" t="s">
        <v>196</v>
      </c>
    </row>
    <row r="607" spans="2:8" x14ac:dyDescent="0.2">
      <c r="B607" s="2"/>
      <c r="F607">
        <v>13</v>
      </c>
      <c r="G607" t="s">
        <v>69</v>
      </c>
      <c r="H607" t="s">
        <v>706</v>
      </c>
    </row>
    <row r="608" spans="2:8" x14ac:dyDescent="0.2">
      <c r="B608" s="2"/>
      <c r="F608">
        <v>13</v>
      </c>
      <c r="G608" t="s">
        <v>69</v>
      </c>
      <c r="H608" t="s">
        <v>707</v>
      </c>
    </row>
    <row r="609" spans="2:8" x14ac:dyDescent="0.2">
      <c r="B609" s="2"/>
      <c r="F609">
        <v>13</v>
      </c>
      <c r="G609" t="s">
        <v>69</v>
      </c>
      <c r="H609" t="s">
        <v>197</v>
      </c>
    </row>
    <row r="610" spans="2:8" x14ac:dyDescent="0.2">
      <c r="B610" s="2"/>
      <c r="F610">
        <v>13</v>
      </c>
      <c r="G610" t="s">
        <v>69</v>
      </c>
      <c r="H610" t="s">
        <v>296</v>
      </c>
    </row>
    <row r="611" spans="2:8" x14ac:dyDescent="0.2">
      <c r="B611" s="2"/>
      <c r="F611">
        <v>13</v>
      </c>
      <c r="G611" t="s">
        <v>69</v>
      </c>
      <c r="H611" t="s">
        <v>708</v>
      </c>
    </row>
    <row r="612" spans="2:8" x14ac:dyDescent="0.2">
      <c r="B612" s="2"/>
      <c r="F612">
        <v>13</v>
      </c>
      <c r="G612" t="s">
        <v>69</v>
      </c>
      <c r="H612" t="s">
        <v>709</v>
      </c>
    </row>
    <row r="613" spans="2:8" x14ac:dyDescent="0.2">
      <c r="B613" s="2"/>
      <c r="F613">
        <v>13</v>
      </c>
      <c r="G613" t="s">
        <v>69</v>
      </c>
      <c r="H613" t="s">
        <v>710</v>
      </c>
    </row>
    <row r="614" spans="2:8" x14ac:dyDescent="0.2">
      <c r="B614" s="2"/>
      <c r="F614">
        <v>13</v>
      </c>
      <c r="G614" t="s">
        <v>69</v>
      </c>
      <c r="H614" t="s">
        <v>711</v>
      </c>
    </row>
    <row r="615" spans="2:8" x14ac:dyDescent="0.2">
      <c r="B615" s="2"/>
      <c r="F615">
        <v>13</v>
      </c>
      <c r="G615" t="s">
        <v>69</v>
      </c>
      <c r="H615" t="s">
        <v>712</v>
      </c>
    </row>
    <row r="616" spans="2:8" x14ac:dyDescent="0.2">
      <c r="B616" s="2"/>
      <c r="F616">
        <v>13</v>
      </c>
      <c r="G616" t="s">
        <v>69</v>
      </c>
      <c r="H616" t="s">
        <v>199</v>
      </c>
    </row>
    <row r="617" spans="2:8" x14ac:dyDescent="0.2">
      <c r="B617" s="2"/>
      <c r="F617">
        <v>13</v>
      </c>
      <c r="G617" t="s">
        <v>69</v>
      </c>
      <c r="H617" t="s">
        <v>713</v>
      </c>
    </row>
    <row r="618" spans="2:8" x14ac:dyDescent="0.2">
      <c r="B618" s="2"/>
      <c r="F618">
        <v>13</v>
      </c>
      <c r="G618" t="s">
        <v>69</v>
      </c>
      <c r="H618" t="s">
        <v>714</v>
      </c>
    </row>
    <row r="619" spans="2:8" x14ac:dyDescent="0.2">
      <c r="B619" s="2"/>
      <c r="F619">
        <v>13</v>
      </c>
      <c r="G619" t="s">
        <v>69</v>
      </c>
      <c r="H619" t="s">
        <v>715</v>
      </c>
    </row>
    <row r="620" spans="2:8" x14ac:dyDescent="0.2">
      <c r="B620" s="2"/>
      <c r="F620">
        <v>13</v>
      </c>
      <c r="G620" t="s">
        <v>69</v>
      </c>
      <c r="H620" t="s">
        <v>716</v>
      </c>
    </row>
    <row r="621" spans="2:8" x14ac:dyDescent="0.2">
      <c r="B621" s="2"/>
      <c r="F621">
        <v>13</v>
      </c>
      <c r="G621" t="s">
        <v>69</v>
      </c>
      <c r="H621" t="s">
        <v>717</v>
      </c>
    </row>
    <row r="622" spans="2:8" x14ac:dyDescent="0.2">
      <c r="B622" s="2"/>
      <c r="F622">
        <v>13</v>
      </c>
      <c r="G622" t="s">
        <v>69</v>
      </c>
      <c r="H622" t="s">
        <v>718</v>
      </c>
    </row>
    <row r="623" spans="2:8" x14ac:dyDescent="0.2">
      <c r="B623" s="2"/>
      <c r="F623">
        <v>13</v>
      </c>
      <c r="G623" t="s">
        <v>69</v>
      </c>
      <c r="H623" t="s">
        <v>719</v>
      </c>
    </row>
    <row r="624" spans="2:8" x14ac:dyDescent="0.2">
      <c r="B624" s="2"/>
      <c r="F624">
        <v>13</v>
      </c>
      <c r="G624" t="s">
        <v>69</v>
      </c>
      <c r="H624" t="s">
        <v>720</v>
      </c>
    </row>
    <row r="625" spans="2:8" x14ac:dyDescent="0.2">
      <c r="B625" s="2"/>
      <c r="F625">
        <v>13</v>
      </c>
      <c r="G625" t="s">
        <v>69</v>
      </c>
      <c r="H625" t="s">
        <v>201</v>
      </c>
    </row>
    <row r="626" spans="2:8" x14ac:dyDescent="0.2">
      <c r="B626" s="2"/>
      <c r="F626">
        <v>13</v>
      </c>
      <c r="G626" t="s">
        <v>69</v>
      </c>
      <c r="H626" t="s">
        <v>202</v>
      </c>
    </row>
    <row r="627" spans="2:8" x14ac:dyDescent="0.2">
      <c r="B627" s="2"/>
      <c r="F627">
        <v>13</v>
      </c>
      <c r="G627" t="s">
        <v>69</v>
      </c>
      <c r="H627" t="s">
        <v>721</v>
      </c>
    </row>
    <row r="628" spans="2:8" x14ac:dyDescent="0.2">
      <c r="B628" s="2"/>
      <c r="F628">
        <v>13</v>
      </c>
      <c r="G628" t="s">
        <v>69</v>
      </c>
      <c r="H628" t="s">
        <v>203</v>
      </c>
    </row>
    <row r="629" spans="2:8" x14ac:dyDescent="0.2">
      <c r="B629" s="2"/>
      <c r="F629">
        <v>13</v>
      </c>
      <c r="G629" t="s">
        <v>69</v>
      </c>
      <c r="H629" t="s">
        <v>722</v>
      </c>
    </row>
    <row r="630" spans="2:8" x14ac:dyDescent="0.2">
      <c r="B630" s="2"/>
      <c r="F630">
        <v>13</v>
      </c>
      <c r="G630" t="s">
        <v>69</v>
      </c>
      <c r="H630" t="s">
        <v>723</v>
      </c>
    </row>
    <row r="631" spans="2:8" x14ac:dyDescent="0.2">
      <c r="B631" s="2"/>
      <c r="F631">
        <v>13</v>
      </c>
      <c r="G631" t="s">
        <v>69</v>
      </c>
      <c r="H631" t="s">
        <v>204</v>
      </c>
    </row>
    <row r="632" spans="2:8" x14ac:dyDescent="0.2">
      <c r="B632" s="2"/>
      <c r="F632">
        <v>13</v>
      </c>
      <c r="G632" t="s">
        <v>69</v>
      </c>
      <c r="H632" t="s">
        <v>724</v>
      </c>
    </row>
    <row r="633" spans="2:8" x14ac:dyDescent="0.2">
      <c r="B633" s="2"/>
      <c r="F633">
        <v>13</v>
      </c>
      <c r="G633" t="s">
        <v>69</v>
      </c>
      <c r="H633" t="s">
        <v>304</v>
      </c>
    </row>
    <row r="634" spans="2:8" x14ac:dyDescent="0.2">
      <c r="B634" s="2"/>
      <c r="F634">
        <v>13</v>
      </c>
      <c r="G634" t="s">
        <v>69</v>
      </c>
      <c r="H634" t="s">
        <v>725</v>
      </c>
    </row>
    <row r="635" spans="2:8" x14ac:dyDescent="0.2">
      <c r="B635" s="2"/>
      <c r="F635">
        <v>13</v>
      </c>
      <c r="G635" t="s">
        <v>69</v>
      </c>
      <c r="H635" t="s">
        <v>205</v>
      </c>
    </row>
    <row r="636" spans="2:8" x14ac:dyDescent="0.2">
      <c r="B636" s="2"/>
      <c r="F636">
        <v>13</v>
      </c>
      <c r="G636" t="s">
        <v>69</v>
      </c>
      <c r="H636" t="s">
        <v>726</v>
      </c>
    </row>
    <row r="637" spans="2:8" x14ac:dyDescent="0.2">
      <c r="B637" s="2"/>
      <c r="F637">
        <v>13</v>
      </c>
      <c r="G637" t="s">
        <v>69</v>
      </c>
      <c r="H637" t="s">
        <v>727</v>
      </c>
    </row>
    <row r="638" spans="2:8" x14ac:dyDescent="0.2">
      <c r="B638" s="2"/>
      <c r="F638">
        <v>13</v>
      </c>
      <c r="G638" t="s">
        <v>69</v>
      </c>
      <c r="H638" t="s">
        <v>208</v>
      </c>
    </row>
    <row r="639" spans="2:8" x14ac:dyDescent="0.2">
      <c r="B639" s="2"/>
      <c r="F639">
        <v>13</v>
      </c>
      <c r="G639" t="s">
        <v>69</v>
      </c>
      <c r="H639" t="s">
        <v>643</v>
      </c>
    </row>
    <row r="640" spans="2:8" x14ac:dyDescent="0.2">
      <c r="B640" s="2"/>
      <c r="F640">
        <v>13</v>
      </c>
      <c r="G640" t="s">
        <v>69</v>
      </c>
      <c r="H640" t="s">
        <v>306</v>
      </c>
    </row>
    <row r="641" spans="2:8" x14ac:dyDescent="0.2">
      <c r="B641" s="2"/>
      <c r="F641">
        <v>13</v>
      </c>
      <c r="G641" t="s">
        <v>69</v>
      </c>
      <c r="H641" t="s">
        <v>728</v>
      </c>
    </row>
    <row r="642" spans="2:8" x14ac:dyDescent="0.2">
      <c r="B642" s="2"/>
      <c r="F642">
        <v>13</v>
      </c>
      <c r="G642" t="s">
        <v>69</v>
      </c>
      <c r="H642" t="s">
        <v>210</v>
      </c>
    </row>
    <row r="643" spans="2:8" x14ac:dyDescent="0.2">
      <c r="B643" s="2"/>
      <c r="F643">
        <v>13</v>
      </c>
      <c r="G643" t="s">
        <v>69</v>
      </c>
      <c r="H643" t="s">
        <v>729</v>
      </c>
    </row>
    <row r="644" spans="2:8" x14ac:dyDescent="0.2">
      <c r="B644" s="2"/>
      <c r="F644">
        <v>13</v>
      </c>
      <c r="G644" t="s">
        <v>69</v>
      </c>
      <c r="H644" t="s">
        <v>211</v>
      </c>
    </row>
    <row r="645" spans="2:8" x14ac:dyDescent="0.2">
      <c r="B645" s="2"/>
      <c r="F645">
        <v>13</v>
      </c>
      <c r="G645" t="s">
        <v>69</v>
      </c>
      <c r="H645" t="s">
        <v>212</v>
      </c>
    </row>
    <row r="646" spans="2:8" x14ac:dyDescent="0.2">
      <c r="B646" s="2"/>
      <c r="F646">
        <v>13</v>
      </c>
      <c r="G646" t="s">
        <v>69</v>
      </c>
      <c r="H646" t="s">
        <v>214</v>
      </c>
    </row>
    <row r="647" spans="2:8" x14ac:dyDescent="0.2">
      <c r="B647" s="2"/>
      <c r="F647">
        <v>13</v>
      </c>
      <c r="G647" t="s">
        <v>69</v>
      </c>
      <c r="H647" t="s">
        <v>730</v>
      </c>
    </row>
    <row r="648" spans="2:8" x14ac:dyDescent="0.2">
      <c r="B648" s="2"/>
      <c r="F648">
        <v>13</v>
      </c>
      <c r="G648" t="s">
        <v>69</v>
      </c>
      <c r="H648" t="s">
        <v>731</v>
      </c>
    </row>
    <row r="649" spans="2:8" x14ac:dyDescent="0.2">
      <c r="B649" s="2"/>
      <c r="F649">
        <v>13</v>
      </c>
      <c r="G649" t="s">
        <v>69</v>
      </c>
      <c r="H649" t="s">
        <v>732</v>
      </c>
    </row>
    <row r="650" spans="2:8" x14ac:dyDescent="0.2">
      <c r="B650" s="2"/>
      <c r="F650">
        <v>13</v>
      </c>
      <c r="G650" t="s">
        <v>69</v>
      </c>
      <c r="H650" t="s">
        <v>310</v>
      </c>
    </row>
    <row r="651" spans="2:8" x14ac:dyDescent="0.2">
      <c r="B651" s="2"/>
      <c r="F651">
        <v>13</v>
      </c>
      <c r="G651" t="s">
        <v>69</v>
      </c>
      <c r="H651" t="s">
        <v>733</v>
      </c>
    </row>
    <row r="652" spans="2:8" x14ac:dyDescent="0.2">
      <c r="B652" s="2"/>
      <c r="F652">
        <v>13</v>
      </c>
      <c r="G652" t="s">
        <v>69</v>
      </c>
      <c r="H652" t="s">
        <v>217</v>
      </c>
    </row>
    <row r="653" spans="2:8" x14ac:dyDescent="0.2">
      <c r="B653" s="2"/>
      <c r="F653">
        <v>13</v>
      </c>
      <c r="G653" t="s">
        <v>69</v>
      </c>
      <c r="H653" t="s">
        <v>218</v>
      </c>
    </row>
    <row r="654" spans="2:8" x14ac:dyDescent="0.2">
      <c r="B654" s="2"/>
      <c r="F654">
        <v>13</v>
      </c>
      <c r="G654" t="s">
        <v>69</v>
      </c>
      <c r="H654" t="s">
        <v>219</v>
      </c>
    </row>
    <row r="655" spans="2:8" x14ac:dyDescent="0.2">
      <c r="B655" s="2"/>
      <c r="F655">
        <v>13</v>
      </c>
      <c r="G655" t="s">
        <v>69</v>
      </c>
      <c r="H655" t="s">
        <v>734</v>
      </c>
    </row>
    <row r="656" spans="2:8" x14ac:dyDescent="0.2">
      <c r="B656" s="2"/>
      <c r="F656">
        <v>13</v>
      </c>
      <c r="G656" t="s">
        <v>69</v>
      </c>
      <c r="H656" t="s">
        <v>735</v>
      </c>
    </row>
    <row r="657" spans="2:8" x14ac:dyDescent="0.2">
      <c r="B657" s="2"/>
      <c r="F657">
        <v>13</v>
      </c>
      <c r="G657" t="s">
        <v>69</v>
      </c>
      <c r="H657" t="s">
        <v>311</v>
      </c>
    </row>
    <row r="658" spans="2:8" x14ac:dyDescent="0.2">
      <c r="B658" s="2"/>
      <c r="F658">
        <v>13</v>
      </c>
      <c r="G658" t="s">
        <v>69</v>
      </c>
      <c r="H658" t="s">
        <v>736</v>
      </c>
    </row>
    <row r="659" spans="2:8" x14ac:dyDescent="0.2">
      <c r="B659" s="2"/>
      <c r="F659">
        <v>13</v>
      </c>
      <c r="G659" t="s">
        <v>69</v>
      </c>
      <c r="H659" t="s">
        <v>737</v>
      </c>
    </row>
    <row r="660" spans="2:8" x14ac:dyDescent="0.2">
      <c r="B660" s="2"/>
      <c r="F660">
        <v>13</v>
      </c>
      <c r="G660" t="s">
        <v>69</v>
      </c>
      <c r="H660" t="s">
        <v>738</v>
      </c>
    </row>
    <row r="661" spans="2:8" x14ac:dyDescent="0.2">
      <c r="B661" s="2"/>
      <c r="F661">
        <v>13</v>
      </c>
      <c r="G661" t="s">
        <v>69</v>
      </c>
      <c r="H661" t="s">
        <v>739</v>
      </c>
    </row>
    <row r="662" spans="2:8" x14ac:dyDescent="0.2">
      <c r="B662" s="2"/>
      <c r="F662">
        <v>13</v>
      </c>
      <c r="G662" t="s">
        <v>69</v>
      </c>
      <c r="H662" t="s">
        <v>221</v>
      </c>
    </row>
    <row r="663" spans="2:8" x14ac:dyDescent="0.2">
      <c r="B663" s="2"/>
      <c r="F663">
        <v>13</v>
      </c>
      <c r="G663" t="s">
        <v>69</v>
      </c>
      <c r="H663" t="s">
        <v>740</v>
      </c>
    </row>
    <row r="664" spans="2:8" x14ac:dyDescent="0.2">
      <c r="B664" s="2"/>
      <c r="F664">
        <v>13</v>
      </c>
      <c r="G664" t="s">
        <v>69</v>
      </c>
      <c r="H664" t="s">
        <v>222</v>
      </c>
    </row>
    <row r="665" spans="2:8" x14ac:dyDescent="0.2">
      <c r="B665" s="2"/>
      <c r="F665">
        <v>13</v>
      </c>
      <c r="G665" t="s">
        <v>69</v>
      </c>
      <c r="H665" t="s">
        <v>315</v>
      </c>
    </row>
    <row r="666" spans="2:8" x14ac:dyDescent="0.2">
      <c r="B666" s="2"/>
      <c r="F666">
        <v>13</v>
      </c>
      <c r="G666" t="s">
        <v>69</v>
      </c>
      <c r="H666" t="s">
        <v>318</v>
      </c>
    </row>
    <row r="667" spans="2:8" x14ac:dyDescent="0.2">
      <c r="B667" s="2"/>
      <c r="F667">
        <v>13</v>
      </c>
      <c r="G667" t="s">
        <v>69</v>
      </c>
      <c r="H667" t="s">
        <v>654</v>
      </c>
    </row>
    <row r="668" spans="2:8" x14ac:dyDescent="0.2">
      <c r="B668" s="2"/>
      <c r="F668">
        <v>13</v>
      </c>
      <c r="G668" t="s">
        <v>69</v>
      </c>
      <c r="H668" t="s">
        <v>741</v>
      </c>
    </row>
    <row r="669" spans="2:8" x14ac:dyDescent="0.2">
      <c r="B669" s="2"/>
      <c r="F669">
        <v>13</v>
      </c>
      <c r="G669" t="s">
        <v>69</v>
      </c>
      <c r="H669" t="s">
        <v>742</v>
      </c>
    </row>
    <row r="670" spans="2:8" x14ac:dyDescent="0.2">
      <c r="B670" s="2"/>
      <c r="F670">
        <v>13</v>
      </c>
      <c r="G670" t="s">
        <v>69</v>
      </c>
      <c r="H670" t="s">
        <v>223</v>
      </c>
    </row>
    <row r="671" spans="2:8" x14ac:dyDescent="0.2">
      <c r="B671" s="2"/>
      <c r="F671">
        <v>13</v>
      </c>
      <c r="G671" t="s">
        <v>69</v>
      </c>
      <c r="H671" t="s">
        <v>743</v>
      </c>
    </row>
    <row r="672" spans="2:8" x14ac:dyDescent="0.2">
      <c r="B672" s="2"/>
      <c r="F672">
        <v>13</v>
      </c>
      <c r="G672" t="s">
        <v>69</v>
      </c>
      <c r="H672" t="s">
        <v>744</v>
      </c>
    </row>
    <row r="673" spans="2:8" x14ac:dyDescent="0.2">
      <c r="B673" s="2"/>
      <c r="F673">
        <v>13</v>
      </c>
      <c r="G673" t="s">
        <v>69</v>
      </c>
      <c r="H673" t="s">
        <v>745</v>
      </c>
    </row>
    <row r="674" spans="2:8" x14ac:dyDescent="0.2">
      <c r="B674" s="2"/>
      <c r="F674">
        <v>13</v>
      </c>
      <c r="G674" t="s">
        <v>69</v>
      </c>
      <c r="H674" t="s">
        <v>746</v>
      </c>
    </row>
    <row r="675" spans="2:8" x14ac:dyDescent="0.2">
      <c r="B675" s="2"/>
      <c r="F675">
        <v>13</v>
      </c>
      <c r="G675" t="s">
        <v>69</v>
      </c>
      <c r="H675" t="s">
        <v>659</v>
      </c>
    </row>
    <row r="676" spans="2:8" x14ac:dyDescent="0.2">
      <c r="B676" s="2"/>
      <c r="F676">
        <v>13</v>
      </c>
      <c r="G676" t="s">
        <v>69</v>
      </c>
      <c r="H676" t="s">
        <v>747</v>
      </c>
    </row>
    <row r="677" spans="2:8" x14ac:dyDescent="0.2">
      <c r="B677" s="2"/>
      <c r="F677">
        <v>13</v>
      </c>
      <c r="G677" t="s">
        <v>69</v>
      </c>
      <c r="H677" t="s">
        <v>748</v>
      </c>
    </row>
    <row r="678" spans="2:8" x14ac:dyDescent="0.2">
      <c r="B678" s="2"/>
      <c r="F678">
        <v>13</v>
      </c>
      <c r="G678" t="s">
        <v>69</v>
      </c>
      <c r="H678" t="s">
        <v>749</v>
      </c>
    </row>
    <row r="679" spans="2:8" x14ac:dyDescent="0.2">
      <c r="B679" s="2"/>
      <c r="F679">
        <v>13</v>
      </c>
      <c r="G679" t="s">
        <v>69</v>
      </c>
      <c r="H679" t="s">
        <v>227</v>
      </c>
    </row>
    <row r="680" spans="2:8" x14ac:dyDescent="0.2">
      <c r="B680" s="2"/>
      <c r="F680">
        <v>13</v>
      </c>
      <c r="G680" t="s">
        <v>69</v>
      </c>
      <c r="H680" t="s">
        <v>750</v>
      </c>
    </row>
    <row r="681" spans="2:8" x14ac:dyDescent="0.2">
      <c r="B681" s="2"/>
      <c r="F681">
        <v>13</v>
      </c>
      <c r="G681" t="s">
        <v>69</v>
      </c>
      <c r="H681" t="s">
        <v>751</v>
      </c>
    </row>
    <row r="682" spans="2:8" x14ac:dyDescent="0.2">
      <c r="B682" s="2"/>
      <c r="F682">
        <v>13</v>
      </c>
      <c r="G682" t="s">
        <v>69</v>
      </c>
      <c r="H682" t="s">
        <v>752</v>
      </c>
    </row>
    <row r="683" spans="2:8" x14ac:dyDescent="0.2">
      <c r="B683" s="2"/>
      <c r="F683">
        <v>13</v>
      </c>
      <c r="G683" t="s">
        <v>69</v>
      </c>
      <c r="H683" t="s">
        <v>661</v>
      </c>
    </row>
    <row r="684" spans="2:8" x14ac:dyDescent="0.2">
      <c r="B684" s="2"/>
      <c r="F684">
        <v>13</v>
      </c>
      <c r="G684" t="s">
        <v>69</v>
      </c>
      <c r="H684" t="s">
        <v>753</v>
      </c>
    </row>
    <row r="685" spans="2:8" x14ac:dyDescent="0.2">
      <c r="B685" s="2"/>
      <c r="F685">
        <v>13</v>
      </c>
      <c r="G685" t="s">
        <v>69</v>
      </c>
      <c r="H685" t="s">
        <v>754</v>
      </c>
    </row>
    <row r="686" spans="2:8" x14ac:dyDescent="0.2">
      <c r="B686" s="2"/>
      <c r="F686">
        <v>13</v>
      </c>
      <c r="G686" t="s">
        <v>69</v>
      </c>
      <c r="H686" t="s">
        <v>755</v>
      </c>
    </row>
    <row r="687" spans="2:8" x14ac:dyDescent="0.2">
      <c r="B687" s="2"/>
      <c r="F687">
        <v>13</v>
      </c>
      <c r="G687" t="s">
        <v>69</v>
      </c>
      <c r="H687" t="s">
        <v>756</v>
      </c>
    </row>
    <row r="688" spans="2:8" x14ac:dyDescent="0.2">
      <c r="B688" s="2"/>
      <c r="F688">
        <v>13</v>
      </c>
      <c r="G688" t="s">
        <v>69</v>
      </c>
      <c r="H688" t="s">
        <v>757</v>
      </c>
    </row>
    <row r="689" spans="2:8" x14ac:dyDescent="0.2">
      <c r="B689" s="2"/>
      <c r="F689">
        <v>13</v>
      </c>
      <c r="G689" t="s">
        <v>69</v>
      </c>
      <c r="H689" t="s">
        <v>758</v>
      </c>
    </row>
    <row r="690" spans="2:8" x14ac:dyDescent="0.2">
      <c r="B690" s="2"/>
      <c r="F690">
        <v>13</v>
      </c>
      <c r="G690" t="s">
        <v>69</v>
      </c>
      <c r="H690" t="s">
        <v>759</v>
      </c>
    </row>
    <row r="691" spans="2:8" x14ac:dyDescent="0.2">
      <c r="B691" s="2"/>
      <c r="F691">
        <v>13</v>
      </c>
      <c r="G691" t="s">
        <v>69</v>
      </c>
      <c r="H691" t="s">
        <v>760</v>
      </c>
    </row>
    <row r="692" spans="2:8" x14ac:dyDescent="0.2">
      <c r="B692" s="2"/>
      <c r="F692">
        <v>13</v>
      </c>
      <c r="G692" t="s">
        <v>69</v>
      </c>
      <c r="H692" t="s">
        <v>761</v>
      </c>
    </row>
    <row r="693" spans="2:8" x14ac:dyDescent="0.2">
      <c r="B693" s="2"/>
      <c r="F693">
        <v>13</v>
      </c>
      <c r="G693" t="s">
        <v>69</v>
      </c>
      <c r="H693" t="s">
        <v>762</v>
      </c>
    </row>
    <row r="694" spans="2:8" x14ac:dyDescent="0.2">
      <c r="B694" s="2"/>
      <c r="F694">
        <v>13</v>
      </c>
      <c r="G694" t="s">
        <v>69</v>
      </c>
      <c r="H694" t="s">
        <v>327</v>
      </c>
    </row>
    <row r="695" spans="2:8" x14ac:dyDescent="0.2">
      <c r="B695" s="2"/>
      <c r="F695">
        <v>13</v>
      </c>
      <c r="G695" t="s">
        <v>69</v>
      </c>
      <c r="H695" t="s">
        <v>763</v>
      </c>
    </row>
    <row r="696" spans="2:8" x14ac:dyDescent="0.2">
      <c r="B696" s="2"/>
      <c r="F696">
        <v>13</v>
      </c>
      <c r="G696" t="s">
        <v>69</v>
      </c>
      <c r="H696" t="s">
        <v>231</v>
      </c>
    </row>
    <row r="697" spans="2:8" x14ac:dyDescent="0.2">
      <c r="B697" s="2"/>
      <c r="F697">
        <v>13</v>
      </c>
      <c r="G697" t="s">
        <v>69</v>
      </c>
      <c r="H697" t="s">
        <v>664</v>
      </c>
    </row>
    <row r="698" spans="2:8" x14ac:dyDescent="0.2">
      <c r="B698" s="2"/>
      <c r="F698">
        <v>13</v>
      </c>
      <c r="G698" t="s">
        <v>69</v>
      </c>
      <c r="H698" t="s">
        <v>764</v>
      </c>
    </row>
    <row r="699" spans="2:8" x14ac:dyDescent="0.2">
      <c r="B699" s="2"/>
      <c r="F699">
        <v>13</v>
      </c>
      <c r="G699" t="s">
        <v>69</v>
      </c>
      <c r="H699" t="s">
        <v>765</v>
      </c>
    </row>
    <row r="700" spans="2:8" x14ac:dyDescent="0.2">
      <c r="B700" s="2"/>
      <c r="F700">
        <v>13</v>
      </c>
      <c r="G700" t="s">
        <v>69</v>
      </c>
      <c r="H700" t="s">
        <v>110</v>
      </c>
    </row>
    <row r="701" spans="2:8" x14ac:dyDescent="0.2">
      <c r="B701" s="2"/>
      <c r="F701">
        <v>13</v>
      </c>
      <c r="G701" t="s">
        <v>69</v>
      </c>
      <c r="H701" t="s">
        <v>766</v>
      </c>
    </row>
    <row r="702" spans="2:8" x14ac:dyDescent="0.2">
      <c r="B702" s="2"/>
      <c r="F702">
        <v>13</v>
      </c>
      <c r="G702" t="s">
        <v>69</v>
      </c>
      <c r="H702" t="s">
        <v>767</v>
      </c>
    </row>
    <row r="703" spans="2:8" x14ac:dyDescent="0.2">
      <c r="B703" s="2"/>
      <c r="F703">
        <v>13</v>
      </c>
      <c r="G703" t="s">
        <v>69</v>
      </c>
      <c r="H703" t="s">
        <v>768</v>
      </c>
    </row>
    <row r="704" spans="2:8" x14ac:dyDescent="0.2">
      <c r="B704" s="2"/>
      <c r="F704">
        <v>13</v>
      </c>
      <c r="G704" t="s">
        <v>69</v>
      </c>
      <c r="H704" t="s">
        <v>329</v>
      </c>
    </row>
    <row r="705" spans="2:8" x14ac:dyDescent="0.2">
      <c r="B705" s="2"/>
      <c r="F705">
        <v>13</v>
      </c>
      <c r="G705" t="s">
        <v>69</v>
      </c>
      <c r="H705" t="s">
        <v>769</v>
      </c>
    </row>
    <row r="706" spans="2:8" x14ac:dyDescent="0.2">
      <c r="B706" s="2"/>
      <c r="F706">
        <v>13</v>
      </c>
      <c r="G706" t="s">
        <v>69</v>
      </c>
      <c r="H706" t="s">
        <v>232</v>
      </c>
    </row>
    <row r="707" spans="2:8" x14ac:dyDescent="0.2">
      <c r="B707" s="2"/>
      <c r="F707">
        <v>13</v>
      </c>
      <c r="G707" t="s">
        <v>69</v>
      </c>
      <c r="H707" t="s">
        <v>770</v>
      </c>
    </row>
    <row r="708" spans="2:8" x14ac:dyDescent="0.2">
      <c r="B708" s="2"/>
      <c r="F708">
        <v>13</v>
      </c>
      <c r="G708" t="s">
        <v>69</v>
      </c>
      <c r="H708" t="s">
        <v>771</v>
      </c>
    </row>
    <row r="709" spans="2:8" x14ac:dyDescent="0.2">
      <c r="B709" s="2"/>
      <c r="F709">
        <v>13</v>
      </c>
      <c r="G709" t="s">
        <v>69</v>
      </c>
      <c r="H709" t="s">
        <v>772</v>
      </c>
    </row>
    <row r="710" spans="2:8" x14ac:dyDescent="0.2">
      <c r="B710" s="2"/>
      <c r="F710">
        <v>15</v>
      </c>
      <c r="G710" t="s">
        <v>70</v>
      </c>
      <c r="H710" t="s">
        <v>114</v>
      </c>
    </row>
    <row r="711" spans="2:8" x14ac:dyDescent="0.2">
      <c r="B711" s="2"/>
      <c r="F711">
        <v>15</v>
      </c>
      <c r="G711" t="s">
        <v>70</v>
      </c>
      <c r="H711" t="s">
        <v>773</v>
      </c>
    </row>
    <row r="712" spans="2:8" x14ac:dyDescent="0.2">
      <c r="B712" s="2"/>
      <c r="F712">
        <v>15</v>
      </c>
      <c r="G712" t="s">
        <v>70</v>
      </c>
      <c r="H712" t="s">
        <v>774</v>
      </c>
    </row>
    <row r="713" spans="2:8" x14ac:dyDescent="0.2">
      <c r="B713" s="2"/>
      <c r="F713">
        <v>15</v>
      </c>
      <c r="G713" t="s">
        <v>70</v>
      </c>
      <c r="H713" t="s">
        <v>775</v>
      </c>
    </row>
    <row r="714" spans="2:8" x14ac:dyDescent="0.2">
      <c r="B714" s="2"/>
      <c r="F714">
        <v>15</v>
      </c>
      <c r="G714" t="s">
        <v>70</v>
      </c>
      <c r="H714" t="s">
        <v>776</v>
      </c>
    </row>
    <row r="715" spans="2:8" x14ac:dyDescent="0.2">
      <c r="B715" s="2"/>
      <c r="F715">
        <v>16</v>
      </c>
      <c r="G715" t="s">
        <v>71</v>
      </c>
      <c r="H715" t="s">
        <v>777</v>
      </c>
    </row>
    <row r="716" spans="2:8" x14ac:dyDescent="0.2">
      <c r="B716" s="2"/>
      <c r="F716">
        <v>16</v>
      </c>
      <c r="G716" t="s">
        <v>71</v>
      </c>
      <c r="H716" t="s">
        <v>388</v>
      </c>
    </row>
    <row r="717" spans="2:8" x14ac:dyDescent="0.2">
      <c r="B717" s="2"/>
      <c r="F717">
        <v>16</v>
      </c>
      <c r="G717" t="s">
        <v>71</v>
      </c>
      <c r="H717" t="s">
        <v>778</v>
      </c>
    </row>
    <row r="718" spans="2:8" x14ac:dyDescent="0.2">
      <c r="B718" s="2"/>
      <c r="F718">
        <v>16</v>
      </c>
      <c r="G718" t="s">
        <v>71</v>
      </c>
      <c r="H718" t="s">
        <v>779</v>
      </c>
    </row>
    <row r="719" spans="2:8" x14ac:dyDescent="0.2">
      <c r="B719" s="2"/>
      <c r="F719">
        <v>16</v>
      </c>
      <c r="G719" t="s">
        <v>71</v>
      </c>
      <c r="H719" t="s">
        <v>780</v>
      </c>
    </row>
    <row r="720" spans="2:8" x14ac:dyDescent="0.2">
      <c r="B720" s="2"/>
      <c r="F720">
        <v>16</v>
      </c>
      <c r="G720" t="s">
        <v>71</v>
      </c>
      <c r="H720" t="s">
        <v>781</v>
      </c>
    </row>
    <row r="721" spans="2:8" x14ac:dyDescent="0.2">
      <c r="B721" s="2"/>
      <c r="F721">
        <v>16</v>
      </c>
      <c r="G721" t="s">
        <v>71</v>
      </c>
      <c r="H721" t="s">
        <v>782</v>
      </c>
    </row>
    <row r="722" spans="2:8" x14ac:dyDescent="0.2">
      <c r="B722" s="2"/>
      <c r="F722">
        <v>16</v>
      </c>
      <c r="G722" t="s">
        <v>71</v>
      </c>
      <c r="H722" t="s">
        <v>783</v>
      </c>
    </row>
    <row r="723" spans="2:8" x14ac:dyDescent="0.2">
      <c r="B723" s="2"/>
      <c r="F723">
        <v>16</v>
      </c>
      <c r="G723" t="s">
        <v>71</v>
      </c>
      <c r="H723" t="s">
        <v>784</v>
      </c>
    </row>
    <row r="724" spans="2:8" x14ac:dyDescent="0.2">
      <c r="B724" s="2"/>
      <c r="F724">
        <v>16</v>
      </c>
      <c r="G724" t="s">
        <v>71</v>
      </c>
      <c r="H724" t="s">
        <v>785</v>
      </c>
    </row>
    <row r="725" spans="2:8" x14ac:dyDescent="0.2">
      <c r="B725" s="2"/>
      <c r="F725">
        <v>16</v>
      </c>
      <c r="G725" t="s">
        <v>71</v>
      </c>
      <c r="H725" t="s">
        <v>786</v>
      </c>
    </row>
    <row r="726" spans="2:8" x14ac:dyDescent="0.2">
      <c r="B726" s="2"/>
      <c r="F726">
        <v>16</v>
      </c>
      <c r="G726" t="s">
        <v>71</v>
      </c>
      <c r="H726" t="s">
        <v>335</v>
      </c>
    </row>
    <row r="727" spans="2:8" x14ac:dyDescent="0.2">
      <c r="B727" s="2"/>
      <c r="F727">
        <v>16</v>
      </c>
      <c r="G727" t="s">
        <v>71</v>
      </c>
      <c r="H727" t="s">
        <v>787</v>
      </c>
    </row>
    <row r="728" spans="2:8" x14ac:dyDescent="0.2">
      <c r="B728" s="2"/>
      <c r="F728">
        <v>16</v>
      </c>
      <c r="G728" t="s">
        <v>71</v>
      </c>
      <c r="H728" t="s">
        <v>788</v>
      </c>
    </row>
    <row r="729" spans="2:8" x14ac:dyDescent="0.2">
      <c r="B729" s="2"/>
      <c r="F729">
        <v>16</v>
      </c>
      <c r="G729" t="s">
        <v>71</v>
      </c>
      <c r="H729" t="s">
        <v>789</v>
      </c>
    </row>
    <row r="730" spans="2:8" x14ac:dyDescent="0.2">
      <c r="B730" s="2"/>
      <c r="F730">
        <v>16</v>
      </c>
      <c r="G730" t="s">
        <v>71</v>
      </c>
      <c r="H730" t="s">
        <v>790</v>
      </c>
    </row>
    <row r="731" spans="2:8" x14ac:dyDescent="0.2">
      <c r="B731" s="2"/>
      <c r="F731">
        <v>16</v>
      </c>
      <c r="G731" t="s">
        <v>71</v>
      </c>
      <c r="H731" t="s">
        <v>285</v>
      </c>
    </row>
    <row r="732" spans="2:8" x14ac:dyDescent="0.2">
      <c r="B732" s="2"/>
      <c r="F732">
        <v>16</v>
      </c>
      <c r="G732" t="s">
        <v>71</v>
      </c>
      <c r="H732" t="s">
        <v>791</v>
      </c>
    </row>
    <row r="733" spans="2:8" x14ac:dyDescent="0.2">
      <c r="B733" s="2"/>
      <c r="F733">
        <v>16</v>
      </c>
      <c r="G733" t="s">
        <v>71</v>
      </c>
      <c r="H733" t="s">
        <v>402</v>
      </c>
    </row>
    <row r="734" spans="2:8" x14ac:dyDescent="0.2">
      <c r="B734" s="2"/>
      <c r="F734">
        <v>16</v>
      </c>
      <c r="G734" t="s">
        <v>71</v>
      </c>
      <c r="H734" t="s">
        <v>193</v>
      </c>
    </row>
    <row r="735" spans="2:8" x14ac:dyDescent="0.2">
      <c r="B735" s="2"/>
      <c r="F735">
        <v>16</v>
      </c>
      <c r="G735" t="s">
        <v>71</v>
      </c>
      <c r="H735" t="s">
        <v>197</v>
      </c>
    </row>
    <row r="736" spans="2:8" x14ac:dyDescent="0.2">
      <c r="B736" s="2"/>
      <c r="F736">
        <v>16</v>
      </c>
      <c r="G736" t="s">
        <v>71</v>
      </c>
      <c r="H736" t="s">
        <v>410</v>
      </c>
    </row>
    <row r="737" spans="2:8" x14ac:dyDescent="0.2">
      <c r="B737" s="2"/>
      <c r="F737">
        <v>16</v>
      </c>
      <c r="G737" t="s">
        <v>71</v>
      </c>
      <c r="H737" t="s">
        <v>792</v>
      </c>
    </row>
    <row r="738" spans="2:8" x14ac:dyDescent="0.2">
      <c r="B738" s="2"/>
      <c r="F738">
        <v>16</v>
      </c>
      <c r="G738" t="s">
        <v>71</v>
      </c>
      <c r="H738" t="s">
        <v>793</v>
      </c>
    </row>
    <row r="739" spans="2:8" x14ac:dyDescent="0.2">
      <c r="B739" s="2"/>
      <c r="F739">
        <v>16</v>
      </c>
      <c r="G739" t="s">
        <v>71</v>
      </c>
      <c r="H739" t="s">
        <v>115</v>
      </c>
    </row>
    <row r="740" spans="2:8" x14ac:dyDescent="0.2">
      <c r="B740" s="2"/>
      <c r="F740">
        <v>16</v>
      </c>
      <c r="G740" t="s">
        <v>71</v>
      </c>
      <c r="H740" t="s">
        <v>204</v>
      </c>
    </row>
    <row r="741" spans="2:8" x14ac:dyDescent="0.2">
      <c r="B741" s="2"/>
      <c r="F741">
        <v>16</v>
      </c>
      <c r="G741" t="s">
        <v>71</v>
      </c>
      <c r="H741" t="s">
        <v>794</v>
      </c>
    </row>
    <row r="742" spans="2:8" x14ac:dyDescent="0.2">
      <c r="B742" s="2"/>
      <c r="F742">
        <v>16</v>
      </c>
      <c r="G742" t="s">
        <v>71</v>
      </c>
      <c r="H742" t="s">
        <v>795</v>
      </c>
    </row>
    <row r="743" spans="2:8" x14ac:dyDescent="0.2">
      <c r="B743" s="2"/>
      <c r="F743">
        <v>16</v>
      </c>
      <c r="G743" t="s">
        <v>71</v>
      </c>
      <c r="H743" t="s">
        <v>796</v>
      </c>
    </row>
    <row r="744" spans="2:8" x14ac:dyDescent="0.2">
      <c r="B744" s="2"/>
      <c r="F744">
        <v>16</v>
      </c>
      <c r="G744" t="s">
        <v>71</v>
      </c>
      <c r="H744" t="s">
        <v>797</v>
      </c>
    </row>
    <row r="745" spans="2:8" x14ac:dyDescent="0.2">
      <c r="B745" s="2"/>
      <c r="F745">
        <v>16</v>
      </c>
      <c r="G745" t="s">
        <v>71</v>
      </c>
      <c r="H745" t="s">
        <v>798</v>
      </c>
    </row>
    <row r="746" spans="2:8" x14ac:dyDescent="0.2">
      <c r="B746" s="2"/>
      <c r="F746">
        <v>16</v>
      </c>
      <c r="G746" t="s">
        <v>71</v>
      </c>
      <c r="H746" t="s">
        <v>306</v>
      </c>
    </row>
    <row r="747" spans="2:8" x14ac:dyDescent="0.2">
      <c r="B747" s="2"/>
      <c r="F747">
        <v>16</v>
      </c>
      <c r="G747" t="s">
        <v>71</v>
      </c>
      <c r="H747" t="s">
        <v>212</v>
      </c>
    </row>
    <row r="748" spans="2:8" x14ac:dyDescent="0.2">
      <c r="B748" s="2"/>
      <c r="F748">
        <v>16</v>
      </c>
      <c r="G748" t="s">
        <v>71</v>
      </c>
      <c r="H748" t="s">
        <v>799</v>
      </c>
    </row>
    <row r="749" spans="2:8" x14ac:dyDescent="0.2">
      <c r="B749" s="2"/>
      <c r="F749">
        <v>16</v>
      </c>
      <c r="G749" t="s">
        <v>71</v>
      </c>
      <c r="H749" t="s">
        <v>800</v>
      </c>
    </row>
    <row r="750" spans="2:8" x14ac:dyDescent="0.2">
      <c r="B750" s="2"/>
      <c r="F750">
        <v>16</v>
      </c>
      <c r="G750" t="s">
        <v>71</v>
      </c>
      <c r="H750" t="s">
        <v>801</v>
      </c>
    </row>
    <row r="751" spans="2:8" x14ac:dyDescent="0.2">
      <c r="B751" s="2"/>
      <c r="F751">
        <v>16</v>
      </c>
      <c r="G751" t="s">
        <v>71</v>
      </c>
      <c r="H751" t="s">
        <v>802</v>
      </c>
    </row>
    <row r="752" spans="2:8" x14ac:dyDescent="0.2">
      <c r="B752" s="2"/>
      <c r="F752">
        <v>16</v>
      </c>
      <c r="G752" t="s">
        <v>71</v>
      </c>
      <c r="H752" t="s">
        <v>803</v>
      </c>
    </row>
    <row r="753" spans="2:8" x14ac:dyDescent="0.2">
      <c r="B753" s="2"/>
      <c r="F753">
        <v>16</v>
      </c>
      <c r="G753" t="s">
        <v>71</v>
      </c>
      <c r="H753" t="s">
        <v>804</v>
      </c>
    </row>
    <row r="754" spans="2:8" x14ac:dyDescent="0.2">
      <c r="B754" s="2"/>
      <c r="F754">
        <v>16</v>
      </c>
      <c r="G754" t="s">
        <v>71</v>
      </c>
      <c r="H754" t="s">
        <v>805</v>
      </c>
    </row>
    <row r="755" spans="2:8" x14ac:dyDescent="0.2">
      <c r="B755" s="2"/>
      <c r="F755">
        <v>16</v>
      </c>
      <c r="G755" t="s">
        <v>71</v>
      </c>
      <c r="H755" t="s">
        <v>806</v>
      </c>
    </row>
    <row r="756" spans="2:8" x14ac:dyDescent="0.2">
      <c r="B756" s="2"/>
      <c r="F756">
        <v>16</v>
      </c>
      <c r="G756" t="s">
        <v>71</v>
      </c>
      <c r="H756" t="s">
        <v>807</v>
      </c>
    </row>
    <row r="757" spans="2:8" x14ac:dyDescent="0.2">
      <c r="B757" s="2"/>
      <c r="F757">
        <v>16</v>
      </c>
      <c r="G757" t="s">
        <v>71</v>
      </c>
      <c r="H757" t="s">
        <v>808</v>
      </c>
    </row>
    <row r="758" spans="2:8" x14ac:dyDescent="0.2">
      <c r="B758" s="2"/>
      <c r="F758">
        <v>16</v>
      </c>
      <c r="G758" t="s">
        <v>71</v>
      </c>
      <c r="H758" t="s">
        <v>110</v>
      </c>
    </row>
    <row r="759" spans="2:8" x14ac:dyDescent="0.2">
      <c r="B759" s="2"/>
      <c r="F759">
        <v>17</v>
      </c>
      <c r="G759" t="s">
        <v>57</v>
      </c>
      <c r="H759" t="s">
        <v>388</v>
      </c>
    </row>
    <row r="760" spans="2:8" x14ac:dyDescent="0.2">
      <c r="B760" s="2"/>
      <c r="F760">
        <v>17</v>
      </c>
      <c r="G760" t="s">
        <v>57</v>
      </c>
      <c r="H760" t="s">
        <v>809</v>
      </c>
    </row>
    <row r="761" spans="2:8" x14ac:dyDescent="0.2">
      <c r="B761" s="2"/>
      <c r="F761">
        <v>17</v>
      </c>
      <c r="G761" t="s">
        <v>57</v>
      </c>
      <c r="H761" t="s">
        <v>810</v>
      </c>
    </row>
    <row r="762" spans="2:8" x14ac:dyDescent="0.2">
      <c r="B762" s="2"/>
      <c r="F762">
        <v>17</v>
      </c>
      <c r="G762" t="s">
        <v>57</v>
      </c>
      <c r="H762" t="s">
        <v>281</v>
      </c>
    </row>
    <row r="763" spans="2:8" x14ac:dyDescent="0.2">
      <c r="B763" s="2"/>
      <c r="F763">
        <v>17</v>
      </c>
      <c r="G763" t="s">
        <v>57</v>
      </c>
      <c r="H763" t="s">
        <v>811</v>
      </c>
    </row>
    <row r="764" spans="2:8" x14ac:dyDescent="0.2">
      <c r="B764" s="2"/>
      <c r="F764">
        <v>17</v>
      </c>
      <c r="G764" t="s">
        <v>57</v>
      </c>
      <c r="H764" t="s">
        <v>812</v>
      </c>
    </row>
    <row r="765" spans="2:8" x14ac:dyDescent="0.2">
      <c r="B765" s="2"/>
      <c r="F765">
        <v>17</v>
      </c>
      <c r="G765" t="s">
        <v>57</v>
      </c>
      <c r="H765" t="s">
        <v>175</v>
      </c>
    </row>
    <row r="766" spans="2:8" x14ac:dyDescent="0.2">
      <c r="B766" s="2"/>
      <c r="F766">
        <v>17</v>
      </c>
      <c r="G766" t="s">
        <v>57</v>
      </c>
      <c r="H766" t="s">
        <v>283</v>
      </c>
    </row>
    <row r="767" spans="2:8" x14ac:dyDescent="0.2">
      <c r="B767" s="2"/>
      <c r="F767">
        <v>17</v>
      </c>
      <c r="G767" t="s">
        <v>57</v>
      </c>
      <c r="H767" t="s">
        <v>813</v>
      </c>
    </row>
    <row r="768" spans="2:8" x14ac:dyDescent="0.2">
      <c r="B768" s="2"/>
      <c r="F768">
        <v>17</v>
      </c>
      <c r="G768" t="s">
        <v>57</v>
      </c>
      <c r="H768" t="s">
        <v>814</v>
      </c>
    </row>
    <row r="769" spans="2:8" x14ac:dyDescent="0.2">
      <c r="B769" s="2"/>
      <c r="F769">
        <v>17</v>
      </c>
      <c r="G769" t="s">
        <v>57</v>
      </c>
      <c r="H769" t="s">
        <v>815</v>
      </c>
    </row>
    <row r="770" spans="2:8" x14ac:dyDescent="0.2">
      <c r="B770" s="2"/>
      <c r="F770">
        <v>17</v>
      </c>
      <c r="G770" t="s">
        <v>57</v>
      </c>
      <c r="H770" t="s">
        <v>285</v>
      </c>
    </row>
    <row r="771" spans="2:8" x14ac:dyDescent="0.2">
      <c r="B771" s="2"/>
      <c r="F771">
        <v>17</v>
      </c>
      <c r="G771" t="s">
        <v>57</v>
      </c>
      <c r="H771" t="s">
        <v>181</v>
      </c>
    </row>
    <row r="772" spans="2:8" x14ac:dyDescent="0.2">
      <c r="B772" s="2"/>
      <c r="F772">
        <v>17</v>
      </c>
      <c r="G772" t="s">
        <v>57</v>
      </c>
      <c r="H772" t="s">
        <v>816</v>
      </c>
    </row>
    <row r="773" spans="2:8" x14ac:dyDescent="0.2">
      <c r="B773" s="2"/>
      <c r="F773">
        <v>17</v>
      </c>
      <c r="G773" t="s">
        <v>57</v>
      </c>
      <c r="H773" t="s">
        <v>817</v>
      </c>
    </row>
    <row r="774" spans="2:8" x14ac:dyDescent="0.2">
      <c r="B774" s="2"/>
      <c r="F774">
        <v>17</v>
      </c>
      <c r="G774" t="s">
        <v>57</v>
      </c>
      <c r="H774" t="s">
        <v>691</v>
      </c>
    </row>
    <row r="775" spans="2:8" x14ac:dyDescent="0.2">
      <c r="B775" s="2"/>
      <c r="F775">
        <v>17</v>
      </c>
      <c r="G775" t="s">
        <v>57</v>
      </c>
      <c r="H775" t="s">
        <v>290</v>
      </c>
    </row>
    <row r="776" spans="2:8" x14ac:dyDescent="0.2">
      <c r="B776" s="2"/>
      <c r="F776">
        <v>17</v>
      </c>
      <c r="G776" t="s">
        <v>57</v>
      </c>
      <c r="H776" t="s">
        <v>818</v>
      </c>
    </row>
    <row r="777" spans="2:8" x14ac:dyDescent="0.2">
      <c r="B777" s="2"/>
      <c r="F777">
        <v>17</v>
      </c>
      <c r="G777" t="s">
        <v>57</v>
      </c>
      <c r="H777" t="s">
        <v>819</v>
      </c>
    </row>
    <row r="778" spans="2:8" x14ac:dyDescent="0.2">
      <c r="B778" s="2"/>
      <c r="F778">
        <v>17</v>
      </c>
      <c r="G778" t="s">
        <v>57</v>
      </c>
      <c r="H778" t="s">
        <v>192</v>
      </c>
    </row>
    <row r="779" spans="2:8" x14ac:dyDescent="0.2">
      <c r="B779" s="2"/>
      <c r="F779">
        <v>17</v>
      </c>
      <c r="G779" t="s">
        <v>57</v>
      </c>
      <c r="H779" t="s">
        <v>406</v>
      </c>
    </row>
    <row r="780" spans="2:8" x14ac:dyDescent="0.2">
      <c r="B780" s="2"/>
      <c r="F780">
        <v>17</v>
      </c>
      <c r="G780" t="s">
        <v>57</v>
      </c>
      <c r="H780" t="s">
        <v>820</v>
      </c>
    </row>
    <row r="781" spans="2:8" x14ac:dyDescent="0.2">
      <c r="B781" s="2"/>
      <c r="F781">
        <v>17</v>
      </c>
      <c r="G781" t="s">
        <v>57</v>
      </c>
      <c r="H781" t="s">
        <v>821</v>
      </c>
    </row>
    <row r="782" spans="2:8" x14ac:dyDescent="0.2">
      <c r="B782" s="2"/>
      <c r="F782">
        <v>17</v>
      </c>
      <c r="G782" t="s">
        <v>57</v>
      </c>
      <c r="H782" t="s">
        <v>822</v>
      </c>
    </row>
    <row r="783" spans="2:8" x14ac:dyDescent="0.2">
      <c r="B783" s="2"/>
      <c r="F783">
        <v>17</v>
      </c>
      <c r="G783" t="s">
        <v>57</v>
      </c>
      <c r="H783" t="s">
        <v>702</v>
      </c>
    </row>
    <row r="784" spans="2:8" x14ac:dyDescent="0.2">
      <c r="B784" s="2"/>
      <c r="F784">
        <v>17</v>
      </c>
      <c r="G784" t="s">
        <v>57</v>
      </c>
      <c r="H784" t="s">
        <v>196</v>
      </c>
    </row>
    <row r="785" spans="2:8" x14ac:dyDescent="0.2">
      <c r="B785" s="2"/>
      <c r="F785">
        <v>17</v>
      </c>
      <c r="G785" t="s">
        <v>57</v>
      </c>
      <c r="H785" t="s">
        <v>823</v>
      </c>
    </row>
    <row r="786" spans="2:8" x14ac:dyDescent="0.2">
      <c r="B786" s="2"/>
      <c r="F786">
        <v>17</v>
      </c>
      <c r="G786" t="s">
        <v>57</v>
      </c>
      <c r="H786" t="s">
        <v>197</v>
      </c>
    </row>
    <row r="787" spans="2:8" x14ac:dyDescent="0.2">
      <c r="B787" s="2"/>
      <c r="F787">
        <v>17</v>
      </c>
      <c r="G787" t="s">
        <v>57</v>
      </c>
      <c r="H787" t="s">
        <v>296</v>
      </c>
    </row>
    <row r="788" spans="2:8" x14ac:dyDescent="0.2">
      <c r="B788" s="2"/>
      <c r="F788">
        <v>17</v>
      </c>
      <c r="G788" t="s">
        <v>57</v>
      </c>
      <c r="H788" t="s">
        <v>824</v>
      </c>
    </row>
    <row r="789" spans="2:8" x14ac:dyDescent="0.2">
      <c r="B789" s="2"/>
      <c r="F789">
        <v>17</v>
      </c>
      <c r="G789" t="s">
        <v>57</v>
      </c>
      <c r="H789" t="s">
        <v>199</v>
      </c>
    </row>
    <row r="790" spans="2:8" x14ac:dyDescent="0.2">
      <c r="B790" s="2"/>
      <c r="F790">
        <v>17</v>
      </c>
      <c r="G790" t="s">
        <v>57</v>
      </c>
      <c r="H790" t="s">
        <v>825</v>
      </c>
    </row>
    <row r="791" spans="2:8" x14ac:dyDescent="0.2">
      <c r="B791" s="2"/>
      <c r="F791">
        <v>17</v>
      </c>
      <c r="G791" t="s">
        <v>57</v>
      </c>
      <c r="H791" t="s">
        <v>633</v>
      </c>
    </row>
    <row r="792" spans="2:8" x14ac:dyDescent="0.2">
      <c r="B792" s="2"/>
      <c r="F792">
        <v>17</v>
      </c>
      <c r="G792" t="s">
        <v>57</v>
      </c>
      <c r="H792" t="s">
        <v>716</v>
      </c>
    </row>
    <row r="793" spans="2:8" x14ac:dyDescent="0.2">
      <c r="B793" s="2"/>
      <c r="F793">
        <v>17</v>
      </c>
      <c r="G793" t="s">
        <v>57</v>
      </c>
      <c r="H793" t="s">
        <v>826</v>
      </c>
    </row>
    <row r="794" spans="2:8" x14ac:dyDescent="0.2">
      <c r="B794" s="2"/>
      <c r="F794">
        <v>17</v>
      </c>
      <c r="G794" t="s">
        <v>57</v>
      </c>
      <c r="H794" t="s">
        <v>827</v>
      </c>
    </row>
    <row r="795" spans="2:8" x14ac:dyDescent="0.2">
      <c r="B795" s="2"/>
      <c r="F795">
        <v>17</v>
      </c>
      <c r="G795" t="s">
        <v>57</v>
      </c>
      <c r="H795" t="s">
        <v>201</v>
      </c>
    </row>
    <row r="796" spans="2:8" x14ac:dyDescent="0.2">
      <c r="B796" s="2"/>
      <c r="F796">
        <v>17</v>
      </c>
      <c r="G796" t="s">
        <v>57</v>
      </c>
      <c r="H796" t="s">
        <v>828</v>
      </c>
    </row>
    <row r="797" spans="2:8" x14ac:dyDescent="0.2">
      <c r="B797" s="2"/>
      <c r="F797">
        <v>17</v>
      </c>
      <c r="G797" t="s">
        <v>57</v>
      </c>
      <c r="H797" t="s">
        <v>203</v>
      </c>
    </row>
    <row r="798" spans="2:8" x14ac:dyDescent="0.2">
      <c r="B798" s="2"/>
      <c r="F798">
        <v>17</v>
      </c>
      <c r="G798" t="s">
        <v>57</v>
      </c>
      <c r="H798" t="s">
        <v>722</v>
      </c>
    </row>
    <row r="799" spans="2:8" x14ac:dyDescent="0.2">
      <c r="B799" s="2"/>
      <c r="F799">
        <v>17</v>
      </c>
      <c r="G799" t="s">
        <v>57</v>
      </c>
      <c r="H799" t="s">
        <v>204</v>
      </c>
    </row>
    <row r="800" spans="2:8" x14ac:dyDescent="0.2">
      <c r="B800" s="2"/>
      <c r="F800">
        <v>17</v>
      </c>
      <c r="G800" t="s">
        <v>57</v>
      </c>
      <c r="H800" t="s">
        <v>829</v>
      </c>
    </row>
    <row r="801" spans="2:8" x14ac:dyDescent="0.2">
      <c r="B801" s="2"/>
      <c r="F801">
        <v>17</v>
      </c>
      <c r="G801" t="s">
        <v>57</v>
      </c>
      <c r="H801" t="s">
        <v>830</v>
      </c>
    </row>
    <row r="802" spans="2:8" x14ac:dyDescent="0.2">
      <c r="B802" s="2"/>
      <c r="F802">
        <v>17</v>
      </c>
      <c r="G802" t="s">
        <v>57</v>
      </c>
      <c r="H802" t="s">
        <v>304</v>
      </c>
    </row>
    <row r="803" spans="2:8" x14ac:dyDescent="0.2">
      <c r="B803" s="2"/>
      <c r="F803">
        <v>17</v>
      </c>
      <c r="G803" t="s">
        <v>57</v>
      </c>
      <c r="H803" t="s">
        <v>831</v>
      </c>
    </row>
    <row r="804" spans="2:8" x14ac:dyDescent="0.2">
      <c r="B804" s="2"/>
      <c r="F804">
        <v>17</v>
      </c>
      <c r="G804" t="s">
        <v>57</v>
      </c>
      <c r="H804" t="s">
        <v>832</v>
      </c>
    </row>
    <row r="805" spans="2:8" x14ac:dyDescent="0.2">
      <c r="B805" s="2"/>
      <c r="F805">
        <v>17</v>
      </c>
      <c r="G805" t="s">
        <v>57</v>
      </c>
      <c r="H805" t="s">
        <v>833</v>
      </c>
    </row>
    <row r="806" spans="2:8" x14ac:dyDescent="0.2">
      <c r="B806" s="2"/>
      <c r="F806">
        <v>17</v>
      </c>
      <c r="G806" t="s">
        <v>57</v>
      </c>
      <c r="H806" t="s">
        <v>834</v>
      </c>
    </row>
    <row r="807" spans="2:8" x14ac:dyDescent="0.2">
      <c r="B807" s="2"/>
      <c r="F807">
        <v>17</v>
      </c>
      <c r="G807" t="s">
        <v>57</v>
      </c>
      <c r="H807" t="s">
        <v>835</v>
      </c>
    </row>
    <row r="808" spans="2:8" x14ac:dyDescent="0.2">
      <c r="B808" s="2"/>
      <c r="F808">
        <v>17</v>
      </c>
      <c r="G808" t="s">
        <v>57</v>
      </c>
      <c r="H808" t="s">
        <v>348</v>
      </c>
    </row>
    <row r="809" spans="2:8" x14ac:dyDescent="0.2">
      <c r="B809" s="2"/>
      <c r="F809">
        <v>17</v>
      </c>
      <c r="G809" t="s">
        <v>57</v>
      </c>
      <c r="H809" t="s">
        <v>207</v>
      </c>
    </row>
    <row r="810" spans="2:8" x14ac:dyDescent="0.2">
      <c r="B810" s="2"/>
      <c r="F810">
        <v>17</v>
      </c>
      <c r="G810" t="s">
        <v>57</v>
      </c>
      <c r="H810" t="s">
        <v>208</v>
      </c>
    </row>
    <row r="811" spans="2:8" x14ac:dyDescent="0.2">
      <c r="B811" s="2"/>
      <c r="F811">
        <v>17</v>
      </c>
      <c r="G811" t="s">
        <v>57</v>
      </c>
      <c r="H811" t="s">
        <v>836</v>
      </c>
    </row>
    <row r="812" spans="2:8" x14ac:dyDescent="0.2">
      <c r="B812" s="2"/>
      <c r="F812">
        <v>17</v>
      </c>
      <c r="G812" t="s">
        <v>57</v>
      </c>
      <c r="H812" t="s">
        <v>308</v>
      </c>
    </row>
    <row r="813" spans="2:8" x14ac:dyDescent="0.2">
      <c r="B813" s="2"/>
      <c r="F813">
        <v>17</v>
      </c>
      <c r="G813" t="s">
        <v>57</v>
      </c>
      <c r="H813" t="s">
        <v>211</v>
      </c>
    </row>
    <row r="814" spans="2:8" x14ac:dyDescent="0.2">
      <c r="B814" s="2"/>
      <c r="F814">
        <v>17</v>
      </c>
      <c r="G814" t="s">
        <v>57</v>
      </c>
      <c r="H814" t="s">
        <v>840</v>
      </c>
    </row>
    <row r="815" spans="2:8" x14ac:dyDescent="0.2">
      <c r="B815" s="2"/>
      <c r="F815">
        <v>17</v>
      </c>
      <c r="G815" t="s">
        <v>57</v>
      </c>
      <c r="H815" t="s">
        <v>212</v>
      </c>
    </row>
    <row r="816" spans="2:8" x14ac:dyDescent="0.2">
      <c r="B816" s="2"/>
      <c r="F816">
        <v>17</v>
      </c>
      <c r="G816" t="s">
        <v>57</v>
      </c>
      <c r="H816" t="s">
        <v>214</v>
      </c>
    </row>
    <row r="817" spans="2:8" x14ac:dyDescent="0.2">
      <c r="B817" s="2"/>
      <c r="F817">
        <v>17</v>
      </c>
      <c r="G817" t="s">
        <v>57</v>
      </c>
      <c r="H817" t="s">
        <v>215</v>
      </c>
    </row>
    <row r="818" spans="2:8" x14ac:dyDescent="0.2">
      <c r="B818" s="2"/>
      <c r="F818">
        <v>17</v>
      </c>
      <c r="G818" t="s">
        <v>57</v>
      </c>
      <c r="H818" t="s">
        <v>841</v>
      </c>
    </row>
    <row r="819" spans="2:8" x14ac:dyDescent="0.2">
      <c r="B819" s="2"/>
      <c r="F819">
        <v>17</v>
      </c>
      <c r="G819" t="s">
        <v>57</v>
      </c>
      <c r="H819" t="s">
        <v>842</v>
      </c>
    </row>
    <row r="820" spans="2:8" x14ac:dyDescent="0.2">
      <c r="B820" s="2"/>
      <c r="F820">
        <v>17</v>
      </c>
      <c r="G820" t="s">
        <v>57</v>
      </c>
      <c r="H820" t="s">
        <v>837</v>
      </c>
    </row>
    <row r="821" spans="2:8" x14ac:dyDescent="0.2">
      <c r="B821" s="2"/>
      <c r="F821">
        <v>17</v>
      </c>
      <c r="G821" t="s">
        <v>57</v>
      </c>
      <c r="H821" t="s">
        <v>838</v>
      </c>
    </row>
    <row r="822" spans="2:8" x14ac:dyDescent="0.2">
      <c r="B822" s="2"/>
      <c r="F822">
        <v>17</v>
      </c>
      <c r="G822" t="s">
        <v>57</v>
      </c>
      <c r="H822" t="s">
        <v>839</v>
      </c>
    </row>
    <row r="823" spans="2:8" x14ac:dyDescent="0.2">
      <c r="B823" s="2"/>
      <c r="F823">
        <v>17</v>
      </c>
      <c r="G823" t="s">
        <v>57</v>
      </c>
      <c r="H823" t="s">
        <v>843</v>
      </c>
    </row>
    <row r="824" spans="2:8" x14ac:dyDescent="0.2">
      <c r="B824" s="2"/>
      <c r="F824">
        <v>17</v>
      </c>
      <c r="G824" t="s">
        <v>57</v>
      </c>
      <c r="H824" t="s">
        <v>844</v>
      </c>
    </row>
    <row r="825" spans="2:8" x14ac:dyDescent="0.2">
      <c r="B825" s="2"/>
      <c r="F825">
        <v>17</v>
      </c>
      <c r="G825" t="s">
        <v>57</v>
      </c>
      <c r="H825" t="s">
        <v>217</v>
      </c>
    </row>
    <row r="826" spans="2:8" x14ac:dyDescent="0.2">
      <c r="B826" s="2"/>
      <c r="F826">
        <v>17</v>
      </c>
      <c r="G826" t="s">
        <v>57</v>
      </c>
      <c r="H826" t="s">
        <v>218</v>
      </c>
    </row>
    <row r="827" spans="2:8" x14ac:dyDescent="0.2">
      <c r="B827" s="2"/>
      <c r="F827">
        <v>17</v>
      </c>
      <c r="G827" t="s">
        <v>57</v>
      </c>
      <c r="H827" t="s">
        <v>219</v>
      </c>
    </row>
    <row r="828" spans="2:8" x14ac:dyDescent="0.2">
      <c r="B828" s="2"/>
      <c r="F828">
        <v>17</v>
      </c>
      <c r="G828" t="s">
        <v>57</v>
      </c>
      <c r="H828" t="s">
        <v>845</v>
      </c>
    </row>
    <row r="829" spans="2:8" x14ac:dyDescent="0.2">
      <c r="B829" s="2"/>
      <c r="F829">
        <v>17</v>
      </c>
      <c r="G829" t="s">
        <v>57</v>
      </c>
      <c r="H829" t="s">
        <v>846</v>
      </c>
    </row>
    <row r="830" spans="2:8" x14ac:dyDescent="0.2">
      <c r="B830" s="2"/>
      <c r="F830">
        <v>17</v>
      </c>
      <c r="G830" t="s">
        <v>57</v>
      </c>
      <c r="H830" t="s">
        <v>847</v>
      </c>
    </row>
    <row r="831" spans="2:8" x14ac:dyDescent="0.2">
      <c r="B831" s="2"/>
      <c r="F831">
        <v>17</v>
      </c>
      <c r="G831" t="s">
        <v>57</v>
      </c>
      <c r="H831" t="s">
        <v>220</v>
      </c>
    </row>
    <row r="832" spans="2:8" x14ac:dyDescent="0.2">
      <c r="B832" s="2"/>
      <c r="F832">
        <v>17</v>
      </c>
      <c r="G832" t="s">
        <v>57</v>
      </c>
      <c r="H832" t="s">
        <v>848</v>
      </c>
    </row>
    <row r="833" spans="2:8" x14ac:dyDescent="0.2">
      <c r="B833" s="2"/>
      <c r="F833">
        <v>17</v>
      </c>
      <c r="G833" t="s">
        <v>57</v>
      </c>
      <c r="H833" t="s">
        <v>222</v>
      </c>
    </row>
    <row r="834" spans="2:8" x14ac:dyDescent="0.2">
      <c r="B834" s="2"/>
      <c r="F834">
        <v>17</v>
      </c>
      <c r="G834" t="s">
        <v>57</v>
      </c>
      <c r="H834" t="s">
        <v>316</v>
      </c>
    </row>
    <row r="835" spans="2:8" x14ac:dyDescent="0.2">
      <c r="B835" s="2"/>
      <c r="F835">
        <v>17</v>
      </c>
      <c r="G835" t="s">
        <v>57</v>
      </c>
      <c r="H835" t="s">
        <v>318</v>
      </c>
    </row>
    <row r="836" spans="2:8" x14ac:dyDescent="0.2">
      <c r="B836" s="2"/>
      <c r="F836">
        <v>17</v>
      </c>
      <c r="G836" t="s">
        <v>57</v>
      </c>
      <c r="H836" t="s">
        <v>654</v>
      </c>
    </row>
    <row r="837" spans="2:8" x14ac:dyDescent="0.2">
      <c r="B837" s="2"/>
      <c r="F837">
        <v>17</v>
      </c>
      <c r="G837" t="s">
        <v>57</v>
      </c>
      <c r="H837" t="s">
        <v>223</v>
      </c>
    </row>
    <row r="838" spans="2:8" x14ac:dyDescent="0.2">
      <c r="B838" s="2"/>
      <c r="F838">
        <v>17</v>
      </c>
      <c r="G838" t="s">
        <v>57</v>
      </c>
      <c r="H838" t="s">
        <v>849</v>
      </c>
    </row>
    <row r="839" spans="2:8" x14ac:dyDescent="0.2">
      <c r="B839" s="2"/>
      <c r="F839">
        <v>17</v>
      </c>
      <c r="G839" t="s">
        <v>57</v>
      </c>
      <c r="H839" t="s">
        <v>850</v>
      </c>
    </row>
    <row r="840" spans="2:8" x14ac:dyDescent="0.2">
      <c r="B840" s="2"/>
      <c r="F840">
        <v>17</v>
      </c>
      <c r="G840" t="s">
        <v>57</v>
      </c>
      <c r="H840" t="s">
        <v>320</v>
      </c>
    </row>
    <row r="841" spans="2:8" x14ac:dyDescent="0.2">
      <c r="B841" s="2"/>
      <c r="F841">
        <v>17</v>
      </c>
      <c r="G841" t="s">
        <v>57</v>
      </c>
      <c r="H841" t="s">
        <v>851</v>
      </c>
    </row>
    <row r="842" spans="2:8" x14ac:dyDescent="0.2">
      <c r="B842" s="2"/>
      <c r="F842">
        <v>17</v>
      </c>
      <c r="G842" t="s">
        <v>57</v>
      </c>
      <c r="H842" t="s">
        <v>852</v>
      </c>
    </row>
    <row r="843" spans="2:8" x14ac:dyDescent="0.2">
      <c r="B843" s="2"/>
      <c r="F843">
        <v>17</v>
      </c>
      <c r="G843" t="s">
        <v>57</v>
      </c>
      <c r="H843" t="s">
        <v>321</v>
      </c>
    </row>
    <row r="844" spans="2:8" x14ac:dyDescent="0.2">
      <c r="B844" s="2"/>
      <c r="F844">
        <v>17</v>
      </c>
      <c r="G844" t="s">
        <v>57</v>
      </c>
      <c r="H844" t="s">
        <v>226</v>
      </c>
    </row>
    <row r="845" spans="2:8" x14ac:dyDescent="0.2">
      <c r="B845" s="2"/>
      <c r="F845">
        <v>17</v>
      </c>
      <c r="G845" t="s">
        <v>57</v>
      </c>
      <c r="H845" t="s">
        <v>225</v>
      </c>
    </row>
    <row r="846" spans="2:8" x14ac:dyDescent="0.2">
      <c r="B846" s="2"/>
      <c r="F846">
        <v>17</v>
      </c>
      <c r="G846" t="s">
        <v>57</v>
      </c>
      <c r="H846" t="s">
        <v>853</v>
      </c>
    </row>
    <row r="847" spans="2:8" x14ac:dyDescent="0.2">
      <c r="B847" s="2"/>
      <c r="F847">
        <v>17</v>
      </c>
      <c r="G847" t="s">
        <v>57</v>
      </c>
      <c r="H847" t="s">
        <v>854</v>
      </c>
    </row>
    <row r="848" spans="2:8" x14ac:dyDescent="0.2">
      <c r="B848" s="2"/>
      <c r="F848">
        <v>17</v>
      </c>
      <c r="G848" t="s">
        <v>57</v>
      </c>
      <c r="H848" t="s">
        <v>855</v>
      </c>
    </row>
    <row r="849" spans="2:8" x14ac:dyDescent="0.2">
      <c r="B849" s="2"/>
      <c r="F849">
        <v>17</v>
      </c>
      <c r="G849" t="s">
        <v>57</v>
      </c>
      <c r="H849" t="s">
        <v>327</v>
      </c>
    </row>
    <row r="850" spans="2:8" x14ac:dyDescent="0.2">
      <c r="B850" s="2"/>
      <c r="F850">
        <v>17</v>
      </c>
      <c r="G850" t="s">
        <v>57</v>
      </c>
      <c r="H850" t="s">
        <v>856</v>
      </c>
    </row>
    <row r="851" spans="2:8" x14ac:dyDescent="0.2">
      <c r="B851" s="2"/>
      <c r="F851">
        <v>17</v>
      </c>
      <c r="G851" t="s">
        <v>57</v>
      </c>
      <c r="H851" t="s">
        <v>857</v>
      </c>
    </row>
    <row r="852" spans="2:8" x14ac:dyDescent="0.2">
      <c r="B852" s="2"/>
      <c r="F852">
        <v>17</v>
      </c>
      <c r="G852" t="s">
        <v>57</v>
      </c>
      <c r="H852" t="s">
        <v>765</v>
      </c>
    </row>
    <row r="853" spans="2:8" x14ac:dyDescent="0.2">
      <c r="B853" s="2"/>
      <c r="F853">
        <v>17</v>
      </c>
      <c r="G853" t="s">
        <v>57</v>
      </c>
      <c r="H853" t="s">
        <v>110</v>
      </c>
    </row>
    <row r="854" spans="2:8" x14ac:dyDescent="0.2">
      <c r="B854" s="2"/>
      <c r="F854">
        <v>17</v>
      </c>
      <c r="G854" t="s">
        <v>57</v>
      </c>
      <c r="H854" t="s">
        <v>766</v>
      </c>
    </row>
    <row r="855" spans="2:8" x14ac:dyDescent="0.2">
      <c r="B855" s="2"/>
      <c r="F855">
        <v>17</v>
      </c>
      <c r="G855" t="s">
        <v>57</v>
      </c>
      <c r="H855" t="s">
        <v>329</v>
      </c>
    </row>
    <row r="856" spans="2:8" x14ac:dyDescent="0.2">
      <c r="B856" s="2"/>
      <c r="F856">
        <v>17</v>
      </c>
      <c r="G856" t="s">
        <v>57</v>
      </c>
      <c r="H856" t="s">
        <v>858</v>
      </c>
    </row>
    <row r="857" spans="2:8" x14ac:dyDescent="0.2">
      <c r="B857" s="2"/>
      <c r="F857">
        <v>17</v>
      </c>
      <c r="G857" t="s">
        <v>57</v>
      </c>
      <c r="H857" t="s">
        <v>859</v>
      </c>
    </row>
    <row r="858" spans="2:8" x14ac:dyDescent="0.2">
      <c r="B858" s="2"/>
      <c r="F858">
        <v>17</v>
      </c>
      <c r="G858" t="s">
        <v>57</v>
      </c>
      <c r="H858" t="s">
        <v>860</v>
      </c>
    </row>
    <row r="859" spans="2:8" x14ac:dyDescent="0.2">
      <c r="B859" s="2"/>
      <c r="F859">
        <v>17</v>
      </c>
      <c r="G859" t="s">
        <v>57</v>
      </c>
      <c r="H859" t="s">
        <v>861</v>
      </c>
    </row>
    <row r="860" spans="2:8" x14ac:dyDescent="0.2">
      <c r="B860" s="2"/>
      <c r="F860">
        <v>17</v>
      </c>
      <c r="G860" t="s">
        <v>57</v>
      </c>
      <c r="H860" t="s">
        <v>862</v>
      </c>
    </row>
    <row r="861" spans="2:8" x14ac:dyDescent="0.2">
      <c r="B861" s="2"/>
      <c r="F861">
        <v>18</v>
      </c>
      <c r="G861" t="s">
        <v>72</v>
      </c>
      <c r="H861" t="s">
        <v>388</v>
      </c>
    </row>
    <row r="862" spans="2:8" x14ac:dyDescent="0.2">
      <c r="B862" s="2"/>
      <c r="F862">
        <v>18</v>
      </c>
      <c r="G862" t="s">
        <v>72</v>
      </c>
      <c r="H862" t="s">
        <v>863</v>
      </c>
    </row>
    <row r="863" spans="2:8" x14ac:dyDescent="0.2">
      <c r="B863" s="2"/>
      <c r="F863">
        <v>18</v>
      </c>
      <c r="G863" t="s">
        <v>72</v>
      </c>
      <c r="H863" t="s">
        <v>864</v>
      </c>
    </row>
    <row r="864" spans="2:8" x14ac:dyDescent="0.2">
      <c r="B864" s="2"/>
      <c r="F864">
        <v>18</v>
      </c>
      <c r="G864" t="s">
        <v>72</v>
      </c>
      <c r="H864" t="s">
        <v>280</v>
      </c>
    </row>
    <row r="865" spans="2:8" x14ac:dyDescent="0.2">
      <c r="B865" s="2"/>
      <c r="F865">
        <v>18</v>
      </c>
      <c r="G865" t="s">
        <v>72</v>
      </c>
      <c r="H865" t="s">
        <v>865</v>
      </c>
    </row>
    <row r="866" spans="2:8" x14ac:dyDescent="0.2">
      <c r="B866" s="2"/>
      <c r="F866">
        <v>18</v>
      </c>
      <c r="G866" t="s">
        <v>72</v>
      </c>
      <c r="H866" t="s">
        <v>281</v>
      </c>
    </row>
    <row r="867" spans="2:8" x14ac:dyDescent="0.2">
      <c r="B867" s="2"/>
      <c r="F867">
        <v>18</v>
      </c>
      <c r="G867" t="s">
        <v>72</v>
      </c>
      <c r="H867" t="s">
        <v>811</v>
      </c>
    </row>
    <row r="868" spans="2:8" x14ac:dyDescent="0.2">
      <c r="B868" s="2"/>
      <c r="F868">
        <v>18</v>
      </c>
      <c r="G868" t="s">
        <v>72</v>
      </c>
      <c r="H868" t="s">
        <v>283</v>
      </c>
    </row>
    <row r="869" spans="2:8" x14ac:dyDescent="0.2">
      <c r="B869" s="2"/>
      <c r="F869">
        <v>18</v>
      </c>
      <c r="G869" t="s">
        <v>72</v>
      </c>
      <c r="H869" t="s">
        <v>813</v>
      </c>
    </row>
    <row r="870" spans="2:8" x14ac:dyDescent="0.2">
      <c r="B870" s="2"/>
      <c r="F870">
        <v>18</v>
      </c>
      <c r="G870" t="s">
        <v>72</v>
      </c>
      <c r="H870" t="s">
        <v>285</v>
      </c>
    </row>
    <row r="871" spans="2:8" x14ac:dyDescent="0.2">
      <c r="B871" s="2"/>
      <c r="F871">
        <v>18</v>
      </c>
      <c r="G871" t="s">
        <v>72</v>
      </c>
      <c r="H871" t="s">
        <v>181</v>
      </c>
    </row>
    <row r="872" spans="2:8" x14ac:dyDescent="0.2">
      <c r="B872" s="2"/>
      <c r="F872">
        <v>18</v>
      </c>
      <c r="G872" t="s">
        <v>72</v>
      </c>
      <c r="H872" t="s">
        <v>816</v>
      </c>
    </row>
    <row r="873" spans="2:8" x14ac:dyDescent="0.2">
      <c r="B873" s="2"/>
      <c r="F873">
        <v>18</v>
      </c>
      <c r="G873" t="s">
        <v>72</v>
      </c>
      <c r="H873" t="s">
        <v>290</v>
      </c>
    </row>
    <row r="874" spans="2:8" x14ac:dyDescent="0.2">
      <c r="B874" s="2"/>
      <c r="F874">
        <v>18</v>
      </c>
      <c r="G874" t="s">
        <v>72</v>
      </c>
      <c r="H874" t="s">
        <v>866</v>
      </c>
    </row>
    <row r="875" spans="2:8" x14ac:dyDescent="0.2">
      <c r="B875" s="2"/>
      <c r="F875">
        <v>18</v>
      </c>
      <c r="G875" t="s">
        <v>72</v>
      </c>
      <c r="H875" t="s">
        <v>867</v>
      </c>
    </row>
    <row r="876" spans="2:8" x14ac:dyDescent="0.2">
      <c r="B876" s="2"/>
      <c r="F876">
        <v>18</v>
      </c>
      <c r="G876" t="s">
        <v>72</v>
      </c>
      <c r="H876" t="s">
        <v>696</v>
      </c>
    </row>
    <row r="877" spans="2:8" x14ac:dyDescent="0.2">
      <c r="B877" s="2"/>
      <c r="F877">
        <v>18</v>
      </c>
      <c r="G877" t="s">
        <v>72</v>
      </c>
      <c r="H877" t="s">
        <v>192</v>
      </c>
    </row>
    <row r="878" spans="2:8" x14ac:dyDescent="0.2">
      <c r="B878" s="2"/>
      <c r="F878">
        <v>18</v>
      </c>
      <c r="G878" t="s">
        <v>72</v>
      </c>
      <c r="H878" t="s">
        <v>116</v>
      </c>
    </row>
    <row r="879" spans="2:8" x14ac:dyDescent="0.2">
      <c r="B879" s="2"/>
      <c r="F879">
        <v>18</v>
      </c>
      <c r="G879" t="s">
        <v>72</v>
      </c>
      <c r="H879" t="s">
        <v>868</v>
      </c>
    </row>
    <row r="880" spans="2:8" x14ac:dyDescent="0.2">
      <c r="B880" s="2"/>
      <c r="F880">
        <v>18</v>
      </c>
      <c r="G880" t="s">
        <v>72</v>
      </c>
      <c r="H880" t="s">
        <v>869</v>
      </c>
    </row>
    <row r="881" spans="2:8" x14ac:dyDescent="0.2">
      <c r="B881" s="2"/>
      <c r="F881">
        <v>18</v>
      </c>
      <c r="G881" t="s">
        <v>72</v>
      </c>
      <c r="H881" t="s">
        <v>196</v>
      </c>
    </row>
    <row r="882" spans="2:8" x14ac:dyDescent="0.2">
      <c r="B882" s="2"/>
      <c r="F882">
        <v>18</v>
      </c>
      <c r="G882" t="s">
        <v>72</v>
      </c>
      <c r="H882" t="s">
        <v>706</v>
      </c>
    </row>
    <row r="883" spans="2:8" x14ac:dyDescent="0.2">
      <c r="B883" s="2"/>
      <c r="F883">
        <v>18</v>
      </c>
      <c r="G883" t="s">
        <v>72</v>
      </c>
      <c r="H883" t="s">
        <v>870</v>
      </c>
    </row>
    <row r="884" spans="2:8" x14ac:dyDescent="0.2">
      <c r="B884" s="2"/>
      <c r="F884">
        <v>18</v>
      </c>
      <c r="G884" t="s">
        <v>72</v>
      </c>
      <c r="H884" t="s">
        <v>197</v>
      </c>
    </row>
    <row r="885" spans="2:8" x14ac:dyDescent="0.2">
      <c r="B885" s="2"/>
      <c r="F885">
        <v>18</v>
      </c>
      <c r="G885" t="s">
        <v>72</v>
      </c>
      <c r="H885" t="s">
        <v>296</v>
      </c>
    </row>
    <row r="886" spans="2:8" x14ac:dyDescent="0.2">
      <c r="B886" s="2"/>
      <c r="F886">
        <v>18</v>
      </c>
      <c r="G886" t="s">
        <v>72</v>
      </c>
      <c r="H886" t="s">
        <v>871</v>
      </c>
    </row>
    <row r="887" spans="2:8" x14ac:dyDescent="0.2">
      <c r="B887" s="2"/>
      <c r="F887">
        <v>18</v>
      </c>
      <c r="G887" t="s">
        <v>72</v>
      </c>
      <c r="H887" t="s">
        <v>298</v>
      </c>
    </row>
    <row r="888" spans="2:8" x14ac:dyDescent="0.2">
      <c r="B888" s="2"/>
      <c r="F888">
        <v>18</v>
      </c>
      <c r="G888" t="s">
        <v>72</v>
      </c>
      <c r="H888" t="s">
        <v>199</v>
      </c>
    </row>
    <row r="889" spans="2:8" x14ac:dyDescent="0.2">
      <c r="B889" s="2"/>
      <c r="F889">
        <v>18</v>
      </c>
      <c r="G889" t="s">
        <v>72</v>
      </c>
      <c r="H889" t="s">
        <v>633</v>
      </c>
    </row>
    <row r="890" spans="2:8" x14ac:dyDescent="0.2">
      <c r="B890" s="2"/>
      <c r="F890">
        <v>18</v>
      </c>
      <c r="G890" t="s">
        <v>72</v>
      </c>
      <c r="H890" t="s">
        <v>716</v>
      </c>
    </row>
    <row r="891" spans="2:8" x14ac:dyDescent="0.2">
      <c r="B891" s="2"/>
      <c r="F891">
        <v>18</v>
      </c>
      <c r="G891" t="s">
        <v>72</v>
      </c>
      <c r="H891" t="s">
        <v>872</v>
      </c>
    </row>
    <row r="892" spans="2:8" x14ac:dyDescent="0.2">
      <c r="B892" s="2"/>
      <c r="F892">
        <v>18</v>
      </c>
      <c r="G892" t="s">
        <v>72</v>
      </c>
      <c r="H892" t="s">
        <v>873</v>
      </c>
    </row>
    <row r="893" spans="2:8" x14ac:dyDescent="0.2">
      <c r="B893" s="2"/>
      <c r="F893">
        <v>18</v>
      </c>
      <c r="G893" t="s">
        <v>72</v>
      </c>
      <c r="H893" t="s">
        <v>201</v>
      </c>
    </row>
    <row r="894" spans="2:8" x14ac:dyDescent="0.2">
      <c r="B894" s="2"/>
      <c r="F894">
        <v>18</v>
      </c>
      <c r="G894" t="s">
        <v>72</v>
      </c>
      <c r="H894" t="s">
        <v>301</v>
      </c>
    </row>
    <row r="895" spans="2:8" x14ac:dyDescent="0.2">
      <c r="B895" s="2"/>
      <c r="F895">
        <v>18</v>
      </c>
      <c r="G895" t="s">
        <v>72</v>
      </c>
      <c r="H895" t="s">
        <v>874</v>
      </c>
    </row>
    <row r="896" spans="2:8" x14ac:dyDescent="0.2">
      <c r="B896" s="2"/>
      <c r="F896">
        <v>18</v>
      </c>
      <c r="G896" t="s">
        <v>72</v>
      </c>
      <c r="H896" t="s">
        <v>203</v>
      </c>
    </row>
    <row r="897" spans="2:8" x14ac:dyDescent="0.2">
      <c r="B897" s="2"/>
      <c r="F897">
        <v>18</v>
      </c>
      <c r="G897" t="s">
        <v>72</v>
      </c>
      <c r="H897" t="s">
        <v>722</v>
      </c>
    </row>
    <row r="898" spans="2:8" x14ac:dyDescent="0.2">
      <c r="B898" s="2"/>
      <c r="F898">
        <v>18</v>
      </c>
      <c r="G898" t="s">
        <v>72</v>
      </c>
      <c r="H898" t="s">
        <v>875</v>
      </c>
    </row>
    <row r="899" spans="2:8" x14ac:dyDescent="0.2">
      <c r="B899" s="2"/>
      <c r="F899">
        <v>18</v>
      </c>
      <c r="G899" t="s">
        <v>72</v>
      </c>
      <c r="H899" t="s">
        <v>204</v>
      </c>
    </row>
    <row r="900" spans="2:8" x14ac:dyDescent="0.2">
      <c r="B900" s="2"/>
      <c r="F900">
        <v>18</v>
      </c>
      <c r="G900" t="s">
        <v>72</v>
      </c>
      <c r="H900" t="s">
        <v>876</v>
      </c>
    </row>
    <row r="901" spans="2:8" x14ac:dyDescent="0.2">
      <c r="B901" s="2"/>
      <c r="F901">
        <v>18</v>
      </c>
      <c r="G901" t="s">
        <v>72</v>
      </c>
      <c r="H901" t="s">
        <v>304</v>
      </c>
    </row>
    <row r="902" spans="2:8" x14ac:dyDescent="0.2">
      <c r="B902" s="2"/>
      <c r="F902">
        <v>18</v>
      </c>
      <c r="G902" t="s">
        <v>72</v>
      </c>
      <c r="H902" t="s">
        <v>834</v>
      </c>
    </row>
    <row r="903" spans="2:8" x14ac:dyDescent="0.2">
      <c r="B903" s="2"/>
      <c r="F903">
        <v>18</v>
      </c>
      <c r="G903" t="s">
        <v>72</v>
      </c>
      <c r="H903" t="s">
        <v>877</v>
      </c>
    </row>
    <row r="904" spans="2:8" x14ac:dyDescent="0.2">
      <c r="B904" s="2"/>
      <c r="F904">
        <v>18</v>
      </c>
      <c r="G904" t="s">
        <v>72</v>
      </c>
      <c r="H904" t="s">
        <v>878</v>
      </c>
    </row>
    <row r="905" spans="2:8" x14ac:dyDescent="0.2">
      <c r="B905" s="2"/>
      <c r="F905">
        <v>18</v>
      </c>
      <c r="G905" t="s">
        <v>72</v>
      </c>
      <c r="H905" t="s">
        <v>348</v>
      </c>
    </row>
    <row r="906" spans="2:8" x14ac:dyDescent="0.2">
      <c r="B906" s="2"/>
      <c r="F906">
        <v>18</v>
      </c>
      <c r="G906" t="s">
        <v>72</v>
      </c>
      <c r="H906" t="s">
        <v>879</v>
      </c>
    </row>
    <row r="907" spans="2:8" x14ac:dyDescent="0.2">
      <c r="B907" s="2"/>
      <c r="F907">
        <v>18</v>
      </c>
      <c r="G907" t="s">
        <v>72</v>
      </c>
      <c r="H907" t="s">
        <v>207</v>
      </c>
    </row>
    <row r="908" spans="2:8" x14ac:dyDescent="0.2">
      <c r="B908" s="2"/>
      <c r="F908">
        <v>18</v>
      </c>
      <c r="G908" t="s">
        <v>72</v>
      </c>
      <c r="H908" t="s">
        <v>212</v>
      </c>
    </row>
    <row r="909" spans="2:8" x14ac:dyDescent="0.2">
      <c r="B909" s="2"/>
      <c r="F909">
        <v>18</v>
      </c>
      <c r="G909" t="s">
        <v>72</v>
      </c>
      <c r="H909" t="s">
        <v>214</v>
      </c>
    </row>
    <row r="910" spans="2:8" x14ac:dyDescent="0.2">
      <c r="B910" s="2"/>
      <c r="F910">
        <v>18</v>
      </c>
      <c r="G910" t="s">
        <v>72</v>
      </c>
      <c r="H910" t="s">
        <v>215</v>
      </c>
    </row>
    <row r="911" spans="2:8" x14ac:dyDescent="0.2">
      <c r="B911" s="2"/>
      <c r="F911">
        <v>18</v>
      </c>
      <c r="G911" t="s">
        <v>72</v>
      </c>
      <c r="H911" t="s">
        <v>645</v>
      </c>
    </row>
    <row r="912" spans="2:8" x14ac:dyDescent="0.2">
      <c r="B912" s="2"/>
      <c r="F912">
        <v>18</v>
      </c>
      <c r="G912" t="s">
        <v>72</v>
      </c>
      <c r="H912" t="s">
        <v>880</v>
      </c>
    </row>
    <row r="913" spans="2:8" x14ac:dyDescent="0.2">
      <c r="B913" s="2"/>
      <c r="F913">
        <v>18</v>
      </c>
      <c r="G913" t="s">
        <v>72</v>
      </c>
      <c r="H913" t="s">
        <v>217</v>
      </c>
    </row>
    <row r="914" spans="2:8" x14ac:dyDescent="0.2">
      <c r="B914" s="2"/>
      <c r="F914">
        <v>18</v>
      </c>
      <c r="G914" t="s">
        <v>72</v>
      </c>
      <c r="H914" t="s">
        <v>218</v>
      </c>
    </row>
    <row r="915" spans="2:8" x14ac:dyDescent="0.2">
      <c r="B915" s="2"/>
      <c r="F915">
        <v>18</v>
      </c>
      <c r="G915" t="s">
        <v>72</v>
      </c>
      <c r="H915" t="s">
        <v>219</v>
      </c>
    </row>
    <row r="916" spans="2:8" x14ac:dyDescent="0.2">
      <c r="B916" s="2"/>
      <c r="F916">
        <v>18</v>
      </c>
      <c r="G916" t="s">
        <v>72</v>
      </c>
      <c r="H916" t="s">
        <v>311</v>
      </c>
    </row>
    <row r="917" spans="2:8" x14ac:dyDescent="0.2">
      <c r="B917" s="2"/>
      <c r="F917">
        <v>18</v>
      </c>
      <c r="G917" t="s">
        <v>72</v>
      </c>
      <c r="H917" t="s">
        <v>881</v>
      </c>
    </row>
    <row r="918" spans="2:8" x14ac:dyDescent="0.2">
      <c r="B918" s="2"/>
      <c r="F918">
        <v>18</v>
      </c>
      <c r="G918" t="s">
        <v>72</v>
      </c>
      <c r="H918" t="s">
        <v>117</v>
      </c>
    </row>
    <row r="919" spans="2:8" x14ac:dyDescent="0.2">
      <c r="B919" s="2"/>
      <c r="F919">
        <v>18</v>
      </c>
      <c r="G919" t="s">
        <v>72</v>
      </c>
      <c r="H919" t="s">
        <v>360</v>
      </c>
    </row>
    <row r="920" spans="2:8" x14ac:dyDescent="0.2">
      <c r="B920" s="2"/>
      <c r="F920">
        <v>18</v>
      </c>
      <c r="G920" t="s">
        <v>72</v>
      </c>
      <c r="H920" t="s">
        <v>882</v>
      </c>
    </row>
    <row r="921" spans="2:8" x14ac:dyDescent="0.2">
      <c r="B921" s="2"/>
      <c r="F921">
        <v>18</v>
      </c>
      <c r="G921" t="s">
        <v>72</v>
      </c>
      <c r="H921" t="s">
        <v>883</v>
      </c>
    </row>
    <row r="922" spans="2:8" x14ac:dyDescent="0.2">
      <c r="B922" s="2"/>
      <c r="F922">
        <v>18</v>
      </c>
      <c r="G922" t="s">
        <v>72</v>
      </c>
      <c r="H922" t="s">
        <v>220</v>
      </c>
    </row>
    <row r="923" spans="2:8" x14ac:dyDescent="0.2">
      <c r="B923" s="2"/>
      <c r="F923">
        <v>18</v>
      </c>
      <c r="G923" t="s">
        <v>72</v>
      </c>
      <c r="H923" t="s">
        <v>222</v>
      </c>
    </row>
    <row r="924" spans="2:8" x14ac:dyDescent="0.2">
      <c r="B924" s="2"/>
      <c r="F924">
        <v>18</v>
      </c>
      <c r="G924" t="s">
        <v>72</v>
      </c>
      <c r="H924" t="s">
        <v>884</v>
      </c>
    </row>
    <row r="925" spans="2:8" x14ac:dyDescent="0.2">
      <c r="B925" s="2"/>
      <c r="F925">
        <v>18</v>
      </c>
      <c r="G925" t="s">
        <v>72</v>
      </c>
      <c r="H925" t="s">
        <v>885</v>
      </c>
    </row>
    <row r="926" spans="2:8" x14ac:dyDescent="0.2">
      <c r="B926" s="2"/>
      <c r="F926">
        <v>18</v>
      </c>
      <c r="G926" t="s">
        <v>72</v>
      </c>
      <c r="H926" t="s">
        <v>318</v>
      </c>
    </row>
    <row r="927" spans="2:8" x14ac:dyDescent="0.2">
      <c r="B927" s="2"/>
      <c r="F927">
        <v>18</v>
      </c>
      <c r="G927" t="s">
        <v>72</v>
      </c>
      <c r="H927" t="s">
        <v>654</v>
      </c>
    </row>
    <row r="928" spans="2:8" x14ac:dyDescent="0.2">
      <c r="B928" s="2"/>
      <c r="F928">
        <v>18</v>
      </c>
      <c r="G928" t="s">
        <v>72</v>
      </c>
      <c r="H928" t="s">
        <v>223</v>
      </c>
    </row>
    <row r="929" spans="2:8" x14ac:dyDescent="0.2">
      <c r="B929" s="2"/>
      <c r="F929">
        <v>18</v>
      </c>
      <c r="G929" t="s">
        <v>72</v>
      </c>
      <c r="H929" t="s">
        <v>886</v>
      </c>
    </row>
    <row r="930" spans="2:8" x14ac:dyDescent="0.2">
      <c r="B930" s="2"/>
      <c r="F930">
        <v>18</v>
      </c>
      <c r="G930" t="s">
        <v>72</v>
      </c>
      <c r="H930" t="s">
        <v>887</v>
      </c>
    </row>
    <row r="931" spans="2:8" x14ac:dyDescent="0.2">
      <c r="B931" s="2"/>
      <c r="F931">
        <v>18</v>
      </c>
      <c r="G931" t="s">
        <v>72</v>
      </c>
      <c r="H931" t="s">
        <v>321</v>
      </c>
    </row>
    <row r="932" spans="2:8" x14ac:dyDescent="0.2">
      <c r="B932" s="2"/>
      <c r="F932">
        <v>18</v>
      </c>
      <c r="G932" t="s">
        <v>72</v>
      </c>
      <c r="H932" t="s">
        <v>226</v>
      </c>
    </row>
    <row r="933" spans="2:8" x14ac:dyDescent="0.2">
      <c r="B933" s="2"/>
      <c r="F933">
        <v>18</v>
      </c>
      <c r="G933" t="s">
        <v>72</v>
      </c>
      <c r="H933" t="s">
        <v>889</v>
      </c>
    </row>
    <row r="934" spans="2:8" x14ac:dyDescent="0.2">
      <c r="B934" s="2"/>
      <c r="F934">
        <v>18</v>
      </c>
      <c r="G934" t="s">
        <v>72</v>
      </c>
      <c r="H934" t="s">
        <v>888</v>
      </c>
    </row>
    <row r="935" spans="2:8" x14ac:dyDescent="0.2">
      <c r="B935" s="2"/>
      <c r="F935">
        <v>18</v>
      </c>
      <c r="G935" t="s">
        <v>72</v>
      </c>
      <c r="H935" t="s">
        <v>890</v>
      </c>
    </row>
    <row r="936" spans="2:8" x14ac:dyDescent="0.2">
      <c r="B936" s="2"/>
      <c r="F936">
        <v>18</v>
      </c>
      <c r="G936" t="s">
        <v>72</v>
      </c>
      <c r="H936" t="s">
        <v>891</v>
      </c>
    </row>
    <row r="937" spans="2:8" x14ac:dyDescent="0.2">
      <c r="B937" s="2"/>
      <c r="F937">
        <v>18</v>
      </c>
      <c r="G937" t="s">
        <v>72</v>
      </c>
      <c r="H937" t="s">
        <v>892</v>
      </c>
    </row>
    <row r="938" spans="2:8" x14ac:dyDescent="0.2">
      <c r="B938" s="2"/>
      <c r="F938">
        <v>18</v>
      </c>
      <c r="G938" t="s">
        <v>72</v>
      </c>
      <c r="H938" t="s">
        <v>893</v>
      </c>
    </row>
    <row r="939" spans="2:8" x14ac:dyDescent="0.2">
      <c r="B939" s="2"/>
      <c r="F939">
        <v>18</v>
      </c>
      <c r="G939" t="s">
        <v>72</v>
      </c>
      <c r="H939" t="s">
        <v>894</v>
      </c>
    </row>
    <row r="940" spans="2:8" x14ac:dyDescent="0.2">
      <c r="B940" s="2"/>
      <c r="F940">
        <v>18</v>
      </c>
      <c r="G940" t="s">
        <v>72</v>
      </c>
      <c r="H940" t="s">
        <v>895</v>
      </c>
    </row>
    <row r="941" spans="2:8" x14ac:dyDescent="0.2">
      <c r="B941" s="2"/>
      <c r="F941">
        <v>18</v>
      </c>
      <c r="G941" t="s">
        <v>72</v>
      </c>
      <c r="H941" t="s">
        <v>327</v>
      </c>
    </row>
    <row r="942" spans="2:8" x14ac:dyDescent="0.2">
      <c r="B942" s="2"/>
      <c r="F942">
        <v>18</v>
      </c>
      <c r="G942" t="s">
        <v>72</v>
      </c>
      <c r="H942" t="s">
        <v>896</v>
      </c>
    </row>
    <row r="943" spans="2:8" x14ac:dyDescent="0.2">
      <c r="B943" s="2"/>
      <c r="F943">
        <v>18</v>
      </c>
      <c r="G943" t="s">
        <v>72</v>
      </c>
      <c r="H943" t="s">
        <v>897</v>
      </c>
    </row>
    <row r="944" spans="2:8" x14ac:dyDescent="0.2">
      <c r="B944" s="2"/>
      <c r="F944">
        <v>18</v>
      </c>
      <c r="G944" t="s">
        <v>72</v>
      </c>
      <c r="H944" t="s">
        <v>898</v>
      </c>
    </row>
    <row r="945" spans="2:8" x14ac:dyDescent="0.2">
      <c r="B945" s="2"/>
      <c r="F945">
        <v>18</v>
      </c>
      <c r="G945" t="s">
        <v>72</v>
      </c>
      <c r="H945" t="s">
        <v>857</v>
      </c>
    </row>
    <row r="946" spans="2:8" x14ac:dyDescent="0.2">
      <c r="B946" s="2"/>
      <c r="F946">
        <v>18</v>
      </c>
      <c r="G946" t="s">
        <v>72</v>
      </c>
      <c r="H946" t="s">
        <v>765</v>
      </c>
    </row>
    <row r="947" spans="2:8" x14ac:dyDescent="0.2">
      <c r="B947" s="2"/>
      <c r="F947">
        <v>18</v>
      </c>
      <c r="G947" t="s">
        <v>72</v>
      </c>
      <c r="H947" t="s">
        <v>899</v>
      </c>
    </row>
    <row r="948" spans="2:8" x14ac:dyDescent="0.2">
      <c r="B948" s="2"/>
      <c r="F948">
        <v>18</v>
      </c>
      <c r="G948" t="s">
        <v>72</v>
      </c>
      <c r="H948" t="s">
        <v>110</v>
      </c>
    </row>
    <row r="949" spans="2:8" x14ac:dyDescent="0.2">
      <c r="B949" s="2"/>
      <c r="F949">
        <v>18</v>
      </c>
      <c r="G949" t="s">
        <v>72</v>
      </c>
      <c r="H949" t="s">
        <v>766</v>
      </c>
    </row>
    <row r="950" spans="2:8" x14ac:dyDescent="0.2">
      <c r="B950" s="2"/>
      <c r="F950">
        <v>18</v>
      </c>
      <c r="G950" t="s">
        <v>72</v>
      </c>
      <c r="H950" t="s">
        <v>900</v>
      </c>
    </row>
    <row r="951" spans="2:8" x14ac:dyDescent="0.2">
      <c r="B951" s="2"/>
      <c r="F951">
        <v>18</v>
      </c>
      <c r="G951" t="s">
        <v>72</v>
      </c>
      <c r="H951" t="s">
        <v>329</v>
      </c>
    </row>
    <row r="952" spans="2:8" x14ac:dyDescent="0.2">
      <c r="B952" s="2"/>
      <c r="F952">
        <v>18</v>
      </c>
      <c r="G952" t="s">
        <v>72</v>
      </c>
      <c r="H952" t="s">
        <v>901</v>
      </c>
    </row>
    <row r="953" spans="2:8" x14ac:dyDescent="0.2">
      <c r="B953" s="2"/>
      <c r="F953">
        <v>19</v>
      </c>
      <c r="G953" t="s">
        <v>73</v>
      </c>
      <c r="H953" t="s">
        <v>902</v>
      </c>
    </row>
    <row r="954" spans="2:8" x14ac:dyDescent="0.2">
      <c r="B954" s="2"/>
      <c r="F954">
        <v>19</v>
      </c>
      <c r="G954" t="s">
        <v>73</v>
      </c>
      <c r="H954" t="s">
        <v>388</v>
      </c>
    </row>
    <row r="955" spans="2:8" x14ac:dyDescent="0.2">
      <c r="B955" s="2"/>
      <c r="F955">
        <v>19</v>
      </c>
      <c r="G955" t="s">
        <v>73</v>
      </c>
      <c r="H955" t="s">
        <v>903</v>
      </c>
    </row>
    <row r="956" spans="2:8" x14ac:dyDescent="0.2">
      <c r="B956" s="2"/>
      <c r="F956">
        <v>19</v>
      </c>
      <c r="G956" t="s">
        <v>73</v>
      </c>
      <c r="H956" t="s">
        <v>904</v>
      </c>
    </row>
    <row r="957" spans="2:8" x14ac:dyDescent="0.2">
      <c r="B957" s="2"/>
      <c r="F957">
        <v>19</v>
      </c>
      <c r="G957" t="s">
        <v>73</v>
      </c>
      <c r="H957" t="s">
        <v>905</v>
      </c>
    </row>
    <row r="958" spans="2:8" x14ac:dyDescent="0.2">
      <c r="B958" s="2"/>
      <c r="F958">
        <v>19</v>
      </c>
      <c r="G958" t="s">
        <v>73</v>
      </c>
      <c r="H958" t="s">
        <v>280</v>
      </c>
    </row>
    <row r="959" spans="2:8" x14ac:dyDescent="0.2">
      <c r="B959" s="2"/>
      <c r="F959">
        <v>19</v>
      </c>
      <c r="G959" t="s">
        <v>73</v>
      </c>
      <c r="H959" t="s">
        <v>906</v>
      </c>
    </row>
    <row r="960" spans="2:8" x14ac:dyDescent="0.2">
      <c r="B960" s="2"/>
      <c r="F960">
        <v>19</v>
      </c>
      <c r="G960" t="s">
        <v>73</v>
      </c>
      <c r="H960" t="s">
        <v>281</v>
      </c>
    </row>
    <row r="961" spans="2:8" x14ac:dyDescent="0.2">
      <c r="B961" s="2"/>
      <c r="F961">
        <v>19</v>
      </c>
      <c r="G961" t="s">
        <v>73</v>
      </c>
      <c r="H961" t="s">
        <v>907</v>
      </c>
    </row>
    <row r="962" spans="2:8" x14ac:dyDescent="0.2">
      <c r="B962" s="2"/>
      <c r="F962">
        <v>19</v>
      </c>
      <c r="G962" t="s">
        <v>73</v>
      </c>
      <c r="H962" t="s">
        <v>908</v>
      </c>
    </row>
    <row r="963" spans="2:8" x14ac:dyDescent="0.2">
      <c r="B963" s="2"/>
      <c r="F963">
        <v>19</v>
      </c>
      <c r="G963" t="s">
        <v>73</v>
      </c>
      <c r="H963" t="s">
        <v>909</v>
      </c>
    </row>
    <row r="964" spans="2:8" x14ac:dyDescent="0.2">
      <c r="B964" s="2"/>
      <c r="F964">
        <v>19</v>
      </c>
      <c r="G964" t="s">
        <v>73</v>
      </c>
      <c r="H964" t="s">
        <v>174</v>
      </c>
    </row>
    <row r="965" spans="2:8" x14ac:dyDescent="0.2">
      <c r="B965" s="2"/>
      <c r="F965">
        <v>19</v>
      </c>
      <c r="G965" t="s">
        <v>73</v>
      </c>
      <c r="H965" t="s">
        <v>175</v>
      </c>
    </row>
    <row r="966" spans="2:8" x14ac:dyDescent="0.2">
      <c r="B966" s="2"/>
      <c r="F966">
        <v>19</v>
      </c>
      <c r="G966" t="s">
        <v>73</v>
      </c>
      <c r="H966" t="s">
        <v>283</v>
      </c>
    </row>
    <row r="967" spans="2:8" x14ac:dyDescent="0.2">
      <c r="B967" s="2"/>
      <c r="F967">
        <v>19</v>
      </c>
      <c r="G967" t="s">
        <v>73</v>
      </c>
      <c r="H967" t="s">
        <v>813</v>
      </c>
    </row>
    <row r="968" spans="2:8" x14ac:dyDescent="0.2">
      <c r="B968" s="2"/>
      <c r="F968">
        <v>19</v>
      </c>
      <c r="G968" t="s">
        <v>73</v>
      </c>
      <c r="H968" t="s">
        <v>910</v>
      </c>
    </row>
    <row r="969" spans="2:8" x14ac:dyDescent="0.2">
      <c r="B969" s="2"/>
      <c r="F969">
        <v>19</v>
      </c>
      <c r="G969" t="s">
        <v>73</v>
      </c>
      <c r="H969" t="s">
        <v>911</v>
      </c>
    </row>
    <row r="970" spans="2:8" x14ac:dyDescent="0.2">
      <c r="B970" s="2"/>
      <c r="F970">
        <v>19</v>
      </c>
      <c r="G970" t="s">
        <v>73</v>
      </c>
      <c r="H970" t="s">
        <v>177</v>
      </c>
    </row>
    <row r="971" spans="2:8" x14ac:dyDescent="0.2">
      <c r="B971" s="2"/>
      <c r="F971">
        <v>19</v>
      </c>
      <c r="G971" t="s">
        <v>73</v>
      </c>
      <c r="H971" t="s">
        <v>912</v>
      </c>
    </row>
    <row r="972" spans="2:8" x14ac:dyDescent="0.2">
      <c r="B972" s="2"/>
      <c r="F972">
        <v>19</v>
      </c>
      <c r="G972" t="s">
        <v>73</v>
      </c>
      <c r="H972" t="s">
        <v>180</v>
      </c>
    </row>
    <row r="973" spans="2:8" x14ac:dyDescent="0.2">
      <c r="B973" s="2"/>
      <c r="F973">
        <v>19</v>
      </c>
      <c r="G973" t="s">
        <v>73</v>
      </c>
      <c r="H973" t="s">
        <v>181</v>
      </c>
    </row>
    <row r="974" spans="2:8" x14ac:dyDescent="0.2">
      <c r="B974" s="2"/>
      <c r="F974">
        <v>19</v>
      </c>
      <c r="G974" t="s">
        <v>73</v>
      </c>
      <c r="H974" t="s">
        <v>687</v>
      </c>
    </row>
    <row r="975" spans="2:8" x14ac:dyDescent="0.2">
      <c r="B975" s="2"/>
      <c r="F975">
        <v>19</v>
      </c>
      <c r="G975" t="s">
        <v>73</v>
      </c>
      <c r="H975" t="s">
        <v>816</v>
      </c>
    </row>
    <row r="976" spans="2:8" x14ac:dyDescent="0.2">
      <c r="B976" s="2"/>
      <c r="F976">
        <v>19</v>
      </c>
      <c r="G976" t="s">
        <v>73</v>
      </c>
      <c r="H976" t="s">
        <v>290</v>
      </c>
    </row>
    <row r="977" spans="2:8" x14ac:dyDescent="0.2">
      <c r="B977" s="2"/>
      <c r="F977">
        <v>19</v>
      </c>
      <c r="G977" t="s">
        <v>73</v>
      </c>
      <c r="H977" t="s">
        <v>191</v>
      </c>
    </row>
    <row r="978" spans="2:8" x14ac:dyDescent="0.2">
      <c r="B978" s="2"/>
      <c r="F978">
        <v>19</v>
      </c>
      <c r="G978" t="s">
        <v>73</v>
      </c>
      <c r="H978" t="s">
        <v>913</v>
      </c>
    </row>
    <row r="979" spans="2:8" x14ac:dyDescent="0.2">
      <c r="B979" s="2"/>
      <c r="F979">
        <v>19</v>
      </c>
      <c r="G979" t="s">
        <v>73</v>
      </c>
      <c r="H979" t="s">
        <v>696</v>
      </c>
    </row>
    <row r="980" spans="2:8" x14ac:dyDescent="0.2">
      <c r="B980" s="2"/>
      <c r="F980">
        <v>19</v>
      </c>
      <c r="G980" t="s">
        <v>73</v>
      </c>
      <c r="H980" t="s">
        <v>116</v>
      </c>
    </row>
    <row r="981" spans="2:8" x14ac:dyDescent="0.2">
      <c r="B981" s="2"/>
      <c r="F981">
        <v>19</v>
      </c>
      <c r="G981" t="s">
        <v>73</v>
      </c>
      <c r="H981" t="s">
        <v>914</v>
      </c>
    </row>
    <row r="982" spans="2:8" x14ac:dyDescent="0.2">
      <c r="B982" s="2"/>
      <c r="F982">
        <v>19</v>
      </c>
      <c r="G982" t="s">
        <v>73</v>
      </c>
      <c r="H982" t="s">
        <v>915</v>
      </c>
    </row>
    <row r="983" spans="2:8" x14ac:dyDescent="0.2">
      <c r="B983" s="2"/>
      <c r="F983">
        <v>19</v>
      </c>
      <c r="G983" t="s">
        <v>73</v>
      </c>
      <c r="H983" t="s">
        <v>916</v>
      </c>
    </row>
    <row r="984" spans="2:8" x14ac:dyDescent="0.2">
      <c r="B984" s="2"/>
      <c r="F984">
        <v>19</v>
      </c>
      <c r="G984" t="s">
        <v>73</v>
      </c>
      <c r="H984" t="s">
        <v>917</v>
      </c>
    </row>
    <row r="985" spans="2:8" x14ac:dyDescent="0.2">
      <c r="B985" s="2"/>
      <c r="F985">
        <v>19</v>
      </c>
      <c r="G985" t="s">
        <v>73</v>
      </c>
      <c r="H985" t="s">
        <v>196</v>
      </c>
    </row>
    <row r="986" spans="2:8" x14ac:dyDescent="0.2">
      <c r="B986" s="2"/>
      <c r="F986">
        <v>19</v>
      </c>
      <c r="G986" t="s">
        <v>73</v>
      </c>
      <c r="H986" t="s">
        <v>706</v>
      </c>
    </row>
    <row r="987" spans="2:8" x14ac:dyDescent="0.2">
      <c r="B987" s="2"/>
      <c r="F987">
        <v>19</v>
      </c>
      <c r="G987" t="s">
        <v>73</v>
      </c>
      <c r="H987" t="s">
        <v>197</v>
      </c>
    </row>
    <row r="988" spans="2:8" x14ac:dyDescent="0.2">
      <c r="B988" s="2"/>
      <c r="F988">
        <v>19</v>
      </c>
      <c r="G988" t="s">
        <v>73</v>
      </c>
      <c r="H988" t="s">
        <v>410</v>
      </c>
    </row>
    <row r="989" spans="2:8" x14ac:dyDescent="0.2">
      <c r="B989" s="2"/>
      <c r="F989">
        <v>19</v>
      </c>
      <c r="G989" t="s">
        <v>73</v>
      </c>
      <c r="H989" t="s">
        <v>199</v>
      </c>
    </row>
    <row r="990" spans="2:8" x14ac:dyDescent="0.2">
      <c r="B990" s="2"/>
      <c r="F990">
        <v>19</v>
      </c>
      <c r="G990" t="s">
        <v>73</v>
      </c>
      <c r="H990" t="s">
        <v>825</v>
      </c>
    </row>
    <row r="991" spans="2:8" x14ac:dyDescent="0.2">
      <c r="B991" s="2"/>
      <c r="F991">
        <v>19</v>
      </c>
      <c r="G991" t="s">
        <v>73</v>
      </c>
      <c r="H991" t="s">
        <v>918</v>
      </c>
    </row>
    <row r="992" spans="2:8" x14ac:dyDescent="0.2">
      <c r="B992" s="2"/>
      <c r="F992">
        <v>19</v>
      </c>
      <c r="G992" t="s">
        <v>73</v>
      </c>
      <c r="H992" t="s">
        <v>633</v>
      </c>
    </row>
    <row r="993" spans="2:8" x14ac:dyDescent="0.2">
      <c r="B993" s="2"/>
      <c r="F993">
        <v>19</v>
      </c>
      <c r="G993" t="s">
        <v>73</v>
      </c>
      <c r="H993" t="s">
        <v>716</v>
      </c>
    </row>
    <row r="994" spans="2:8" x14ac:dyDescent="0.2">
      <c r="B994" s="2"/>
      <c r="F994">
        <v>19</v>
      </c>
      <c r="G994" t="s">
        <v>73</v>
      </c>
      <c r="H994" t="s">
        <v>826</v>
      </c>
    </row>
    <row r="995" spans="2:8" x14ac:dyDescent="0.2">
      <c r="B995" s="2"/>
      <c r="F995">
        <v>19</v>
      </c>
      <c r="G995" t="s">
        <v>73</v>
      </c>
      <c r="H995" t="s">
        <v>872</v>
      </c>
    </row>
    <row r="996" spans="2:8" x14ac:dyDescent="0.2">
      <c r="B996" s="2"/>
      <c r="F996">
        <v>19</v>
      </c>
      <c r="G996" t="s">
        <v>73</v>
      </c>
      <c r="H996" t="s">
        <v>201</v>
      </c>
    </row>
    <row r="997" spans="2:8" x14ac:dyDescent="0.2">
      <c r="B997" s="2"/>
      <c r="F997">
        <v>19</v>
      </c>
      <c r="G997" t="s">
        <v>73</v>
      </c>
      <c r="H997" t="s">
        <v>301</v>
      </c>
    </row>
    <row r="998" spans="2:8" x14ac:dyDescent="0.2">
      <c r="B998" s="2"/>
      <c r="F998">
        <v>19</v>
      </c>
      <c r="G998" t="s">
        <v>73</v>
      </c>
      <c r="H998" t="s">
        <v>343</v>
      </c>
    </row>
    <row r="999" spans="2:8" x14ac:dyDescent="0.2">
      <c r="B999" s="2"/>
      <c r="F999">
        <v>19</v>
      </c>
      <c r="G999" t="s">
        <v>73</v>
      </c>
      <c r="H999" t="s">
        <v>919</v>
      </c>
    </row>
    <row r="1000" spans="2:8" x14ac:dyDescent="0.2">
      <c r="B1000" s="2"/>
      <c r="F1000">
        <v>19</v>
      </c>
      <c r="G1000" t="s">
        <v>73</v>
      </c>
      <c r="H1000" t="s">
        <v>118</v>
      </c>
    </row>
    <row r="1001" spans="2:8" x14ac:dyDescent="0.2">
      <c r="B1001" s="2"/>
      <c r="F1001">
        <v>19</v>
      </c>
      <c r="G1001" t="s">
        <v>73</v>
      </c>
      <c r="H1001" t="s">
        <v>203</v>
      </c>
    </row>
    <row r="1002" spans="2:8" x14ac:dyDescent="0.2">
      <c r="B1002" s="2"/>
      <c r="F1002">
        <v>19</v>
      </c>
      <c r="G1002" t="s">
        <v>73</v>
      </c>
      <c r="H1002" t="s">
        <v>722</v>
      </c>
    </row>
    <row r="1003" spans="2:8" x14ac:dyDescent="0.2">
      <c r="B1003" s="2"/>
      <c r="F1003">
        <v>19</v>
      </c>
      <c r="G1003" t="s">
        <v>73</v>
      </c>
      <c r="H1003" t="s">
        <v>204</v>
      </c>
    </row>
    <row r="1004" spans="2:8" x14ac:dyDescent="0.2">
      <c r="B1004" s="2"/>
      <c r="F1004">
        <v>19</v>
      </c>
      <c r="G1004" t="s">
        <v>73</v>
      </c>
      <c r="H1004" t="s">
        <v>304</v>
      </c>
    </row>
    <row r="1005" spans="2:8" x14ac:dyDescent="0.2">
      <c r="B1005" s="2"/>
      <c r="F1005">
        <v>19</v>
      </c>
      <c r="G1005" t="s">
        <v>73</v>
      </c>
      <c r="H1005" t="s">
        <v>725</v>
      </c>
    </row>
    <row r="1006" spans="2:8" x14ac:dyDescent="0.2">
      <c r="B1006" s="2"/>
      <c r="F1006">
        <v>19</v>
      </c>
      <c r="G1006" t="s">
        <v>73</v>
      </c>
      <c r="H1006" t="s">
        <v>920</v>
      </c>
    </row>
    <row r="1007" spans="2:8" x14ac:dyDescent="0.2">
      <c r="B1007" s="2"/>
      <c r="F1007">
        <v>19</v>
      </c>
      <c r="G1007" t="s">
        <v>73</v>
      </c>
      <c r="H1007" t="s">
        <v>921</v>
      </c>
    </row>
    <row r="1008" spans="2:8" x14ac:dyDescent="0.2">
      <c r="B1008" s="2"/>
      <c r="F1008">
        <v>19</v>
      </c>
      <c r="G1008" t="s">
        <v>73</v>
      </c>
      <c r="H1008" t="s">
        <v>208</v>
      </c>
    </row>
    <row r="1009" spans="2:8" x14ac:dyDescent="0.2">
      <c r="B1009" s="2"/>
      <c r="F1009">
        <v>19</v>
      </c>
      <c r="G1009" t="s">
        <v>73</v>
      </c>
      <c r="H1009" t="s">
        <v>922</v>
      </c>
    </row>
    <row r="1010" spans="2:8" x14ac:dyDescent="0.2">
      <c r="B1010" s="2"/>
      <c r="F1010">
        <v>19</v>
      </c>
      <c r="G1010" t="s">
        <v>73</v>
      </c>
      <c r="H1010" t="s">
        <v>923</v>
      </c>
    </row>
    <row r="1011" spans="2:8" x14ac:dyDescent="0.2">
      <c r="B1011" s="2"/>
      <c r="F1011">
        <v>19</v>
      </c>
      <c r="G1011" t="s">
        <v>73</v>
      </c>
      <c r="H1011" t="s">
        <v>924</v>
      </c>
    </row>
    <row r="1012" spans="2:8" x14ac:dyDescent="0.2">
      <c r="B1012" s="2"/>
      <c r="F1012">
        <v>19</v>
      </c>
      <c r="G1012" t="s">
        <v>73</v>
      </c>
      <c r="H1012" t="s">
        <v>925</v>
      </c>
    </row>
    <row r="1013" spans="2:8" x14ac:dyDescent="0.2">
      <c r="B1013" s="2"/>
      <c r="F1013">
        <v>19</v>
      </c>
      <c r="G1013" t="s">
        <v>73</v>
      </c>
      <c r="H1013" t="s">
        <v>212</v>
      </c>
    </row>
    <row r="1014" spans="2:8" x14ac:dyDescent="0.2">
      <c r="B1014" s="2"/>
      <c r="F1014">
        <v>19</v>
      </c>
      <c r="G1014" t="s">
        <v>73</v>
      </c>
      <c r="H1014" t="s">
        <v>926</v>
      </c>
    </row>
    <row r="1015" spans="2:8" x14ac:dyDescent="0.2">
      <c r="B1015" s="2"/>
      <c r="F1015">
        <v>19</v>
      </c>
      <c r="G1015" t="s">
        <v>73</v>
      </c>
      <c r="H1015" t="s">
        <v>214</v>
      </c>
    </row>
    <row r="1016" spans="2:8" x14ac:dyDescent="0.2">
      <c r="B1016" s="2"/>
      <c r="F1016">
        <v>19</v>
      </c>
      <c r="G1016" t="s">
        <v>73</v>
      </c>
      <c r="H1016" t="s">
        <v>215</v>
      </c>
    </row>
    <row r="1017" spans="2:8" x14ac:dyDescent="0.2">
      <c r="B1017" s="2"/>
      <c r="F1017">
        <v>19</v>
      </c>
      <c r="G1017" t="s">
        <v>73</v>
      </c>
      <c r="H1017" t="s">
        <v>927</v>
      </c>
    </row>
    <row r="1018" spans="2:8" x14ac:dyDescent="0.2">
      <c r="B1018" s="2"/>
      <c r="F1018">
        <v>19</v>
      </c>
      <c r="G1018" t="s">
        <v>73</v>
      </c>
      <c r="H1018" t="s">
        <v>733</v>
      </c>
    </row>
    <row r="1019" spans="2:8" x14ac:dyDescent="0.2">
      <c r="B1019" s="2"/>
      <c r="F1019">
        <v>19</v>
      </c>
      <c r="G1019" t="s">
        <v>73</v>
      </c>
      <c r="H1019" t="s">
        <v>928</v>
      </c>
    </row>
    <row r="1020" spans="2:8" x14ac:dyDescent="0.2">
      <c r="B1020" s="2"/>
      <c r="F1020">
        <v>19</v>
      </c>
      <c r="G1020" t="s">
        <v>73</v>
      </c>
      <c r="H1020" t="s">
        <v>217</v>
      </c>
    </row>
    <row r="1021" spans="2:8" x14ac:dyDescent="0.2">
      <c r="B1021" s="2"/>
      <c r="F1021">
        <v>19</v>
      </c>
      <c r="G1021" t="s">
        <v>73</v>
      </c>
      <c r="H1021" t="s">
        <v>218</v>
      </c>
    </row>
    <row r="1022" spans="2:8" x14ac:dyDescent="0.2">
      <c r="B1022" s="2"/>
      <c r="F1022">
        <v>19</v>
      </c>
      <c r="G1022" t="s">
        <v>73</v>
      </c>
      <c r="H1022" t="s">
        <v>929</v>
      </c>
    </row>
    <row r="1023" spans="2:8" x14ac:dyDescent="0.2">
      <c r="B1023" s="2"/>
      <c r="F1023">
        <v>19</v>
      </c>
      <c r="G1023" t="s">
        <v>73</v>
      </c>
      <c r="H1023" t="s">
        <v>930</v>
      </c>
    </row>
    <row r="1024" spans="2:8" x14ac:dyDescent="0.2">
      <c r="B1024" s="2"/>
      <c r="F1024">
        <v>19</v>
      </c>
      <c r="G1024" t="s">
        <v>73</v>
      </c>
      <c r="H1024" t="s">
        <v>650</v>
      </c>
    </row>
    <row r="1025" spans="2:8" x14ac:dyDescent="0.2">
      <c r="B1025" s="2"/>
      <c r="F1025">
        <v>19</v>
      </c>
      <c r="G1025" t="s">
        <v>73</v>
      </c>
      <c r="H1025" t="s">
        <v>931</v>
      </c>
    </row>
    <row r="1026" spans="2:8" x14ac:dyDescent="0.2">
      <c r="B1026" s="2"/>
      <c r="F1026">
        <v>19</v>
      </c>
      <c r="G1026" t="s">
        <v>73</v>
      </c>
      <c r="H1026" t="s">
        <v>932</v>
      </c>
    </row>
    <row r="1027" spans="2:8" x14ac:dyDescent="0.2">
      <c r="B1027" s="2"/>
      <c r="F1027">
        <v>19</v>
      </c>
      <c r="G1027" t="s">
        <v>73</v>
      </c>
      <c r="H1027" t="s">
        <v>933</v>
      </c>
    </row>
    <row r="1028" spans="2:8" x14ac:dyDescent="0.2">
      <c r="B1028" s="2"/>
      <c r="F1028">
        <v>19</v>
      </c>
      <c r="G1028" t="s">
        <v>73</v>
      </c>
      <c r="H1028" t="s">
        <v>934</v>
      </c>
    </row>
    <row r="1029" spans="2:8" x14ac:dyDescent="0.2">
      <c r="B1029" s="2"/>
      <c r="F1029">
        <v>19</v>
      </c>
      <c r="G1029" t="s">
        <v>73</v>
      </c>
      <c r="H1029" t="s">
        <v>315</v>
      </c>
    </row>
    <row r="1030" spans="2:8" x14ac:dyDescent="0.2">
      <c r="B1030" s="2"/>
      <c r="F1030">
        <v>19</v>
      </c>
      <c r="G1030" t="s">
        <v>73</v>
      </c>
      <c r="H1030" t="s">
        <v>935</v>
      </c>
    </row>
    <row r="1031" spans="2:8" x14ac:dyDescent="0.2">
      <c r="B1031" s="2"/>
      <c r="F1031">
        <v>19</v>
      </c>
      <c r="G1031" t="s">
        <v>73</v>
      </c>
      <c r="H1031" t="s">
        <v>936</v>
      </c>
    </row>
    <row r="1032" spans="2:8" x14ac:dyDescent="0.2">
      <c r="B1032" s="2"/>
      <c r="F1032">
        <v>19</v>
      </c>
      <c r="G1032" t="s">
        <v>73</v>
      </c>
      <c r="H1032" t="s">
        <v>937</v>
      </c>
    </row>
    <row r="1033" spans="2:8" x14ac:dyDescent="0.2">
      <c r="B1033" s="2"/>
      <c r="F1033">
        <v>19</v>
      </c>
      <c r="G1033" t="s">
        <v>73</v>
      </c>
      <c r="H1033" t="s">
        <v>938</v>
      </c>
    </row>
    <row r="1034" spans="2:8" x14ac:dyDescent="0.2">
      <c r="B1034" s="2"/>
      <c r="F1034">
        <v>19</v>
      </c>
      <c r="G1034" t="s">
        <v>73</v>
      </c>
      <c r="H1034" t="s">
        <v>321</v>
      </c>
    </row>
    <row r="1035" spans="2:8" x14ac:dyDescent="0.2">
      <c r="B1035" s="2"/>
      <c r="F1035">
        <v>19</v>
      </c>
      <c r="G1035" t="s">
        <v>73</v>
      </c>
      <c r="H1035" t="s">
        <v>226</v>
      </c>
    </row>
    <row r="1036" spans="2:8" x14ac:dyDescent="0.2">
      <c r="B1036" s="2"/>
      <c r="F1036">
        <v>19</v>
      </c>
      <c r="G1036" t="s">
        <v>73</v>
      </c>
      <c r="H1036" t="s">
        <v>939</v>
      </c>
    </row>
    <row r="1037" spans="2:8" x14ac:dyDescent="0.2">
      <c r="B1037" s="2"/>
      <c r="F1037">
        <v>19</v>
      </c>
      <c r="G1037" t="s">
        <v>73</v>
      </c>
      <c r="H1037" t="s">
        <v>940</v>
      </c>
    </row>
    <row r="1038" spans="2:8" x14ac:dyDescent="0.2">
      <c r="B1038" s="2"/>
      <c r="F1038">
        <v>19</v>
      </c>
      <c r="G1038" t="s">
        <v>73</v>
      </c>
      <c r="H1038" t="s">
        <v>941</v>
      </c>
    </row>
    <row r="1039" spans="2:8" x14ac:dyDescent="0.2">
      <c r="B1039" s="2"/>
      <c r="F1039">
        <v>19</v>
      </c>
      <c r="G1039" t="s">
        <v>73</v>
      </c>
      <c r="H1039" t="s">
        <v>661</v>
      </c>
    </row>
    <row r="1040" spans="2:8" x14ac:dyDescent="0.2">
      <c r="B1040" s="2"/>
      <c r="F1040">
        <v>19</v>
      </c>
      <c r="G1040" t="s">
        <v>73</v>
      </c>
      <c r="H1040" t="s">
        <v>327</v>
      </c>
    </row>
    <row r="1041" spans="2:8" x14ac:dyDescent="0.2">
      <c r="B1041" s="2"/>
      <c r="F1041">
        <v>19</v>
      </c>
      <c r="G1041" t="s">
        <v>73</v>
      </c>
      <c r="H1041" t="s">
        <v>328</v>
      </c>
    </row>
    <row r="1042" spans="2:8" x14ac:dyDescent="0.2">
      <c r="B1042" s="2"/>
      <c r="F1042">
        <v>19</v>
      </c>
      <c r="G1042" t="s">
        <v>73</v>
      </c>
      <c r="H1042" t="s">
        <v>942</v>
      </c>
    </row>
    <row r="1043" spans="2:8" x14ac:dyDescent="0.2">
      <c r="B1043" s="2"/>
      <c r="F1043">
        <v>19</v>
      </c>
      <c r="G1043" t="s">
        <v>73</v>
      </c>
      <c r="H1043" t="s">
        <v>765</v>
      </c>
    </row>
    <row r="1044" spans="2:8" x14ac:dyDescent="0.2">
      <c r="B1044" s="2"/>
      <c r="F1044">
        <v>19</v>
      </c>
      <c r="G1044" t="s">
        <v>73</v>
      </c>
      <c r="H1044" t="s">
        <v>110</v>
      </c>
    </row>
    <row r="1045" spans="2:8" x14ac:dyDescent="0.2">
      <c r="B1045" s="2"/>
      <c r="F1045">
        <v>19</v>
      </c>
      <c r="G1045" t="s">
        <v>73</v>
      </c>
      <c r="H1045" t="s">
        <v>766</v>
      </c>
    </row>
    <row r="1046" spans="2:8" x14ac:dyDescent="0.2">
      <c r="B1046" s="2"/>
      <c r="F1046">
        <v>19</v>
      </c>
      <c r="G1046" t="s">
        <v>73</v>
      </c>
      <c r="H1046" t="s">
        <v>767</v>
      </c>
    </row>
    <row r="1047" spans="2:8" x14ac:dyDescent="0.2">
      <c r="B1047" s="2"/>
      <c r="F1047">
        <v>19</v>
      </c>
      <c r="G1047" t="s">
        <v>73</v>
      </c>
      <c r="H1047" t="s">
        <v>861</v>
      </c>
    </row>
    <row r="1048" spans="2:8" x14ac:dyDescent="0.2">
      <c r="B1048" s="2"/>
      <c r="F1048">
        <v>19</v>
      </c>
      <c r="G1048" t="s">
        <v>73</v>
      </c>
      <c r="H1048" t="s">
        <v>943</v>
      </c>
    </row>
    <row r="1049" spans="2:8" x14ac:dyDescent="0.2">
      <c r="B1049" s="2"/>
      <c r="F1049">
        <v>19</v>
      </c>
      <c r="G1049" t="s">
        <v>73</v>
      </c>
      <c r="H1049" t="s">
        <v>944</v>
      </c>
    </row>
    <row r="1050" spans="2:8" x14ac:dyDescent="0.2">
      <c r="B1050" s="2"/>
      <c r="F1050">
        <v>19</v>
      </c>
      <c r="G1050" t="s">
        <v>73</v>
      </c>
      <c r="H1050" t="s">
        <v>772</v>
      </c>
    </row>
    <row r="1051" spans="2:8" x14ac:dyDescent="0.2">
      <c r="B1051" s="2"/>
      <c r="F1051">
        <v>19</v>
      </c>
      <c r="G1051" t="s">
        <v>73</v>
      </c>
      <c r="H1051" t="s">
        <v>945</v>
      </c>
    </row>
    <row r="1052" spans="2:8" x14ac:dyDescent="0.2">
      <c r="B1052" s="2"/>
      <c r="F1052">
        <v>20</v>
      </c>
      <c r="G1052" t="s">
        <v>74</v>
      </c>
      <c r="H1052" t="s">
        <v>863</v>
      </c>
    </row>
    <row r="1053" spans="2:8" x14ac:dyDescent="0.2">
      <c r="B1053" s="2"/>
      <c r="F1053">
        <v>20</v>
      </c>
      <c r="G1053" t="s">
        <v>74</v>
      </c>
      <c r="H1053" t="s">
        <v>946</v>
      </c>
    </row>
    <row r="1054" spans="2:8" x14ac:dyDescent="0.2">
      <c r="B1054" s="2"/>
      <c r="F1054">
        <v>20</v>
      </c>
      <c r="G1054" t="s">
        <v>74</v>
      </c>
      <c r="H1054" t="s">
        <v>947</v>
      </c>
    </row>
    <row r="1055" spans="2:8" x14ac:dyDescent="0.2">
      <c r="B1055" s="2"/>
      <c r="F1055">
        <v>20</v>
      </c>
      <c r="G1055" t="s">
        <v>74</v>
      </c>
      <c r="H1055" t="s">
        <v>948</v>
      </c>
    </row>
    <row r="1056" spans="2:8" x14ac:dyDescent="0.2">
      <c r="B1056" s="2"/>
      <c r="F1056">
        <v>20</v>
      </c>
      <c r="G1056" t="s">
        <v>74</v>
      </c>
      <c r="H1056" t="s">
        <v>949</v>
      </c>
    </row>
    <row r="1057" spans="2:8" x14ac:dyDescent="0.2">
      <c r="B1057" s="2"/>
      <c r="F1057">
        <v>20</v>
      </c>
      <c r="G1057" t="s">
        <v>74</v>
      </c>
      <c r="H1057" t="s">
        <v>950</v>
      </c>
    </row>
    <row r="1058" spans="2:8" x14ac:dyDescent="0.2">
      <c r="B1058" s="2"/>
      <c r="F1058">
        <v>20</v>
      </c>
      <c r="G1058" t="s">
        <v>74</v>
      </c>
      <c r="H1058" t="s">
        <v>811</v>
      </c>
    </row>
    <row r="1059" spans="2:8" x14ac:dyDescent="0.2">
      <c r="B1059" s="2"/>
      <c r="F1059">
        <v>20</v>
      </c>
      <c r="G1059" t="s">
        <v>74</v>
      </c>
      <c r="H1059" t="s">
        <v>174</v>
      </c>
    </row>
    <row r="1060" spans="2:8" x14ac:dyDescent="0.2">
      <c r="B1060" s="2"/>
      <c r="F1060">
        <v>20</v>
      </c>
      <c r="G1060" t="s">
        <v>74</v>
      </c>
      <c r="H1060" t="s">
        <v>951</v>
      </c>
    </row>
    <row r="1061" spans="2:8" x14ac:dyDescent="0.2">
      <c r="B1061" s="2"/>
      <c r="F1061">
        <v>20</v>
      </c>
      <c r="G1061" t="s">
        <v>74</v>
      </c>
      <c r="H1061" t="s">
        <v>952</v>
      </c>
    </row>
    <row r="1062" spans="2:8" x14ac:dyDescent="0.2">
      <c r="B1062" s="2"/>
      <c r="F1062">
        <v>20</v>
      </c>
      <c r="G1062" t="s">
        <v>74</v>
      </c>
      <c r="H1062" t="s">
        <v>177</v>
      </c>
    </row>
    <row r="1063" spans="2:8" x14ac:dyDescent="0.2">
      <c r="B1063" s="2"/>
      <c r="F1063">
        <v>20</v>
      </c>
      <c r="G1063" t="s">
        <v>74</v>
      </c>
      <c r="H1063" t="s">
        <v>397</v>
      </c>
    </row>
    <row r="1064" spans="2:8" x14ac:dyDescent="0.2">
      <c r="B1064" s="2"/>
      <c r="F1064">
        <v>20</v>
      </c>
      <c r="G1064" t="s">
        <v>74</v>
      </c>
      <c r="H1064" t="s">
        <v>285</v>
      </c>
    </row>
    <row r="1065" spans="2:8" x14ac:dyDescent="0.2">
      <c r="B1065" s="2"/>
      <c r="F1065">
        <v>20</v>
      </c>
      <c r="G1065" t="s">
        <v>74</v>
      </c>
      <c r="H1065" t="s">
        <v>181</v>
      </c>
    </row>
    <row r="1066" spans="2:8" x14ac:dyDescent="0.2">
      <c r="B1066" s="2"/>
      <c r="F1066">
        <v>20</v>
      </c>
      <c r="G1066" t="s">
        <v>74</v>
      </c>
      <c r="H1066" t="s">
        <v>953</v>
      </c>
    </row>
    <row r="1067" spans="2:8" x14ac:dyDescent="0.2">
      <c r="B1067" s="2"/>
      <c r="F1067">
        <v>20</v>
      </c>
      <c r="G1067" t="s">
        <v>74</v>
      </c>
      <c r="H1067" t="s">
        <v>954</v>
      </c>
    </row>
    <row r="1068" spans="2:8" x14ac:dyDescent="0.2">
      <c r="B1068" s="2"/>
      <c r="F1068">
        <v>20</v>
      </c>
      <c r="G1068" t="s">
        <v>74</v>
      </c>
      <c r="H1068" t="s">
        <v>955</v>
      </c>
    </row>
    <row r="1069" spans="2:8" x14ac:dyDescent="0.2">
      <c r="B1069" s="2"/>
      <c r="F1069">
        <v>20</v>
      </c>
      <c r="G1069" t="s">
        <v>74</v>
      </c>
      <c r="H1069" t="s">
        <v>956</v>
      </c>
    </row>
    <row r="1070" spans="2:8" x14ac:dyDescent="0.2">
      <c r="B1070" s="2"/>
      <c r="F1070">
        <v>20</v>
      </c>
      <c r="G1070" t="s">
        <v>74</v>
      </c>
      <c r="H1070" t="s">
        <v>290</v>
      </c>
    </row>
    <row r="1071" spans="2:8" x14ac:dyDescent="0.2">
      <c r="B1071" s="2"/>
      <c r="F1071">
        <v>20</v>
      </c>
      <c r="G1071" t="s">
        <v>74</v>
      </c>
      <c r="H1071" t="s">
        <v>696</v>
      </c>
    </row>
    <row r="1072" spans="2:8" x14ac:dyDescent="0.2">
      <c r="B1072" s="2"/>
      <c r="F1072">
        <v>20</v>
      </c>
      <c r="G1072" t="s">
        <v>74</v>
      </c>
      <c r="H1072" t="s">
        <v>915</v>
      </c>
    </row>
    <row r="1073" spans="2:8" x14ac:dyDescent="0.2">
      <c r="B1073" s="2"/>
      <c r="F1073">
        <v>20</v>
      </c>
      <c r="G1073" t="s">
        <v>74</v>
      </c>
      <c r="H1073" t="s">
        <v>957</v>
      </c>
    </row>
    <row r="1074" spans="2:8" x14ac:dyDescent="0.2">
      <c r="B1074" s="2"/>
      <c r="F1074">
        <v>20</v>
      </c>
      <c r="G1074" t="s">
        <v>74</v>
      </c>
      <c r="H1074" t="s">
        <v>406</v>
      </c>
    </row>
    <row r="1075" spans="2:8" x14ac:dyDescent="0.2">
      <c r="B1075" s="2"/>
      <c r="F1075">
        <v>20</v>
      </c>
      <c r="G1075" t="s">
        <v>74</v>
      </c>
      <c r="H1075" t="s">
        <v>822</v>
      </c>
    </row>
    <row r="1076" spans="2:8" x14ac:dyDescent="0.2">
      <c r="B1076" s="2"/>
      <c r="F1076">
        <v>20</v>
      </c>
      <c r="G1076" t="s">
        <v>74</v>
      </c>
      <c r="H1076" t="s">
        <v>958</v>
      </c>
    </row>
    <row r="1077" spans="2:8" x14ac:dyDescent="0.2">
      <c r="B1077" s="2"/>
      <c r="F1077">
        <v>20</v>
      </c>
      <c r="G1077" t="s">
        <v>74</v>
      </c>
      <c r="H1077" t="s">
        <v>959</v>
      </c>
    </row>
    <row r="1078" spans="2:8" x14ac:dyDescent="0.2">
      <c r="B1078" s="2"/>
      <c r="F1078">
        <v>20</v>
      </c>
      <c r="G1078" t="s">
        <v>74</v>
      </c>
      <c r="H1078" t="s">
        <v>960</v>
      </c>
    </row>
    <row r="1079" spans="2:8" x14ac:dyDescent="0.2">
      <c r="B1079" s="2"/>
      <c r="F1079">
        <v>20</v>
      </c>
      <c r="G1079" t="s">
        <v>74</v>
      </c>
      <c r="H1079" t="s">
        <v>961</v>
      </c>
    </row>
    <row r="1080" spans="2:8" x14ac:dyDescent="0.2">
      <c r="B1080" s="2"/>
      <c r="F1080">
        <v>20</v>
      </c>
      <c r="G1080" t="s">
        <v>74</v>
      </c>
      <c r="H1080" t="s">
        <v>823</v>
      </c>
    </row>
    <row r="1081" spans="2:8" x14ac:dyDescent="0.2">
      <c r="B1081" s="2"/>
      <c r="F1081">
        <v>20</v>
      </c>
      <c r="G1081" t="s">
        <v>74</v>
      </c>
      <c r="H1081" t="s">
        <v>197</v>
      </c>
    </row>
    <row r="1082" spans="2:8" x14ac:dyDescent="0.2">
      <c r="B1082" s="2"/>
      <c r="F1082">
        <v>20</v>
      </c>
      <c r="G1082" t="s">
        <v>74</v>
      </c>
      <c r="H1082" t="s">
        <v>962</v>
      </c>
    </row>
    <row r="1083" spans="2:8" x14ac:dyDescent="0.2">
      <c r="B1083" s="2"/>
      <c r="F1083">
        <v>20</v>
      </c>
      <c r="G1083" t="s">
        <v>74</v>
      </c>
      <c r="H1083" t="s">
        <v>963</v>
      </c>
    </row>
    <row r="1084" spans="2:8" x14ac:dyDescent="0.2">
      <c r="B1084" s="2"/>
      <c r="F1084">
        <v>20</v>
      </c>
      <c r="G1084" t="s">
        <v>74</v>
      </c>
      <c r="H1084" t="s">
        <v>267</v>
      </c>
    </row>
    <row r="1085" spans="2:8" x14ac:dyDescent="0.2">
      <c r="B1085" s="2"/>
      <c r="F1085">
        <v>20</v>
      </c>
      <c r="G1085" t="s">
        <v>74</v>
      </c>
      <c r="H1085" t="s">
        <v>298</v>
      </c>
    </row>
    <row r="1086" spans="2:8" x14ac:dyDescent="0.2">
      <c r="B1086" s="2"/>
      <c r="F1086">
        <v>20</v>
      </c>
      <c r="G1086" t="s">
        <v>74</v>
      </c>
      <c r="H1086" t="s">
        <v>964</v>
      </c>
    </row>
    <row r="1087" spans="2:8" x14ac:dyDescent="0.2">
      <c r="B1087" s="2"/>
      <c r="F1087">
        <v>20</v>
      </c>
      <c r="G1087" t="s">
        <v>74</v>
      </c>
      <c r="H1087" t="s">
        <v>965</v>
      </c>
    </row>
    <row r="1088" spans="2:8" x14ac:dyDescent="0.2">
      <c r="B1088" s="2"/>
      <c r="F1088">
        <v>20</v>
      </c>
      <c r="G1088" t="s">
        <v>74</v>
      </c>
      <c r="H1088" t="s">
        <v>966</v>
      </c>
    </row>
    <row r="1089" spans="2:8" x14ac:dyDescent="0.2">
      <c r="B1089" s="2"/>
      <c r="F1089">
        <v>20</v>
      </c>
      <c r="G1089" t="s">
        <v>74</v>
      </c>
      <c r="H1089" t="s">
        <v>633</v>
      </c>
    </row>
    <row r="1090" spans="2:8" x14ac:dyDescent="0.2">
      <c r="B1090" s="2"/>
      <c r="F1090">
        <v>20</v>
      </c>
      <c r="G1090" t="s">
        <v>74</v>
      </c>
      <c r="H1090" t="s">
        <v>967</v>
      </c>
    </row>
    <row r="1091" spans="2:8" x14ac:dyDescent="0.2">
      <c r="B1091" s="2"/>
      <c r="F1091">
        <v>20</v>
      </c>
      <c r="G1091" t="s">
        <v>74</v>
      </c>
      <c r="H1091" t="s">
        <v>968</v>
      </c>
    </row>
    <row r="1092" spans="2:8" x14ac:dyDescent="0.2">
      <c r="B1092" s="2"/>
      <c r="F1092">
        <v>20</v>
      </c>
      <c r="G1092" t="s">
        <v>74</v>
      </c>
      <c r="H1092" t="s">
        <v>969</v>
      </c>
    </row>
    <row r="1093" spans="2:8" x14ac:dyDescent="0.2">
      <c r="B1093" s="2"/>
      <c r="F1093">
        <v>20</v>
      </c>
      <c r="G1093" t="s">
        <v>74</v>
      </c>
      <c r="H1093" t="s">
        <v>970</v>
      </c>
    </row>
    <row r="1094" spans="2:8" x14ac:dyDescent="0.2">
      <c r="B1094" s="2"/>
      <c r="F1094">
        <v>20</v>
      </c>
      <c r="G1094" t="s">
        <v>74</v>
      </c>
      <c r="H1094" t="s">
        <v>203</v>
      </c>
    </row>
    <row r="1095" spans="2:8" x14ac:dyDescent="0.2">
      <c r="B1095" s="2"/>
      <c r="F1095">
        <v>20</v>
      </c>
      <c r="G1095" t="s">
        <v>74</v>
      </c>
      <c r="H1095" t="s">
        <v>204</v>
      </c>
    </row>
    <row r="1096" spans="2:8" x14ac:dyDescent="0.2">
      <c r="B1096" s="2"/>
      <c r="F1096">
        <v>20</v>
      </c>
      <c r="G1096" t="s">
        <v>74</v>
      </c>
      <c r="H1096" t="s">
        <v>971</v>
      </c>
    </row>
    <row r="1097" spans="2:8" x14ac:dyDescent="0.2">
      <c r="B1097" s="2"/>
      <c r="F1097">
        <v>20</v>
      </c>
      <c r="G1097" t="s">
        <v>74</v>
      </c>
      <c r="H1097" t="s">
        <v>304</v>
      </c>
    </row>
    <row r="1098" spans="2:8" x14ac:dyDescent="0.2">
      <c r="B1098" s="2"/>
      <c r="F1098">
        <v>20</v>
      </c>
      <c r="G1098" t="s">
        <v>74</v>
      </c>
      <c r="H1098" t="s">
        <v>972</v>
      </c>
    </row>
    <row r="1099" spans="2:8" x14ac:dyDescent="0.2">
      <c r="B1099" s="2"/>
      <c r="F1099">
        <v>20</v>
      </c>
      <c r="G1099" t="s">
        <v>74</v>
      </c>
      <c r="H1099" t="s">
        <v>973</v>
      </c>
    </row>
    <row r="1100" spans="2:8" x14ac:dyDescent="0.2">
      <c r="B1100" s="2"/>
      <c r="F1100">
        <v>20</v>
      </c>
      <c r="G1100" t="s">
        <v>74</v>
      </c>
      <c r="H1100" t="s">
        <v>417</v>
      </c>
    </row>
    <row r="1101" spans="2:8" x14ac:dyDescent="0.2">
      <c r="B1101" s="2"/>
      <c r="F1101">
        <v>20</v>
      </c>
      <c r="G1101" t="s">
        <v>74</v>
      </c>
      <c r="H1101" t="s">
        <v>974</v>
      </c>
    </row>
    <row r="1102" spans="2:8" x14ac:dyDescent="0.2">
      <c r="B1102" s="2"/>
      <c r="F1102">
        <v>20</v>
      </c>
      <c r="G1102" t="s">
        <v>74</v>
      </c>
      <c r="H1102" t="s">
        <v>975</v>
      </c>
    </row>
    <row r="1103" spans="2:8" x14ac:dyDescent="0.2">
      <c r="B1103" s="2"/>
      <c r="F1103">
        <v>20</v>
      </c>
      <c r="G1103" t="s">
        <v>74</v>
      </c>
      <c r="H1103" t="s">
        <v>976</v>
      </c>
    </row>
    <row r="1104" spans="2:8" x14ac:dyDescent="0.2">
      <c r="B1104" s="2"/>
      <c r="F1104">
        <v>20</v>
      </c>
      <c r="G1104" t="s">
        <v>74</v>
      </c>
      <c r="H1104" t="s">
        <v>306</v>
      </c>
    </row>
    <row r="1105" spans="2:8" x14ac:dyDescent="0.2">
      <c r="B1105" s="2"/>
      <c r="F1105">
        <v>20</v>
      </c>
      <c r="G1105" t="s">
        <v>74</v>
      </c>
      <c r="H1105" t="s">
        <v>922</v>
      </c>
    </row>
    <row r="1106" spans="2:8" x14ac:dyDescent="0.2">
      <c r="B1106" s="2"/>
      <c r="F1106">
        <v>20</v>
      </c>
      <c r="G1106" t="s">
        <v>74</v>
      </c>
      <c r="H1106" t="s">
        <v>308</v>
      </c>
    </row>
    <row r="1107" spans="2:8" x14ac:dyDescent="0.2">
      <c r="B1107" s="2"/>
      <c r="F1107">
        <v>20</v>
      </c>
      <c r="G1107" t="s">
        <v>74</v>
      </c>
      <c r="H1107" t="s">
        <v>925</v>
      </c>
    </row>
    <row r="1108" spans="2:8" x14ac:dyDescent="0.2">
      <c r="B1108" s="2"/>
      <c r="F1108">
        <v>20</v>
      </c>
      <c r="G1108" t="s">
        <v>74</v>
      </c>
      <c r="H1108" t="s">
        <v>214</v>
      </c>
    </row>
    <row r="1109" spans="2:8" x14ac:dyDescent="0.2">
      <c r="B1109" s="2"/>
      <c r="F1109">
        <v>20</v>
      </c>
      <c r="G1109" t="s">
        <v>74</v>
      </c>
      <c r="H1109" t="s">
        <v>215</v>
      </c>
    </row>
    <row r="1110" spans="2:8" x14ac:dyDescent="0.2">
      <c r="B1110" s="2"/>
      <c r="F1110">
        <v>20</v>
      </c>
      <c r="G1110" t="s">
        <v>74</v>
      </c>
      <c r="H1110" t="s">
        <v>977</v>
      </c>
    </row>
    <row r="1111" spans="2:8" x14ac:dyDescent="0.2">
      <c r="B1111" s="2"/>
      <c r="F1111">
        <v>20</v>
      </c>
      <c r="G1111" t="s">
        <v>74</v>
      </c>
      <c r="H1111" t="s">
        <v>978</v>
      </c>
    </row>
    <row r="1112" spans="2:8" x14ac:dyDescent="0.2">
      <c r="B1112" s="2"/>
      <c r="F1112">
        <v>20</v>
      </c>
      <c r="G1112" t="s">
        <v>74</v>
      </c>
      <c r="H1112" t="s">
        <v>880</v>
      </c>
    </row>
    <row r="1113" spans="2:8" x14ac:dyDescent="0.2">
      <c r="B1113" s="2"/>
      <c r="F1113">
        <v>20</v>
      </c>
      <c r="G1113" t="s">
        <v>74</v>
      </c>
      <c r="H1113" t="s">
        <v>733</v>
      </c>
    </row>
    <row r="1114" spans="2:8" x14ac:dyDescent="0.2">
      <c r="B1114" s="2"/>
      <c r="F1114">
        <v>20</v>
      </c>
      <c r="G1114" t="s">
        <v>74</v>
      </c>
      <c r="H1114" t="s">
        <v>218</v>
      </c>
    </row>
    <row r="1115" spans="2:8" x14ac:dyDescent="0.2">
      <c r="B1115" s="2"/>
      <c r="F1115">
        <v>20</v>
      </c>
      <c r="G1115" t="s">
        <v>74</v>
      </c>
      <c r="H1115" t="s">
        <v>979</v>
      </c>
    </row>
    <row r="1116" spans="2:8" x14ac:dyDescent="0.2">
      <c r="B1116" s="2"/>
      <c r="F1116">
        <v>20</v>
      </c>
      <c r="G1116" t="s">
        <v>74</v>
      </c>
      <c r="H1116" t="s">
        <v>980</v>
      </c>
    </row>
    <row r="1117" spans="2:8" x14ac:dyDescent="0.2">
      <c r="B1117" s="2"/>
      <c r="F1117">
        <v>20</v>
      </c>
      <c r="G1117" t="s">
        <v>74</v>
      </c>
      <c r="H1117" t="s">
        <v>981</v>
      </c>
    </row>
    <row r="1118" spans="2:8" x14ac:dyDescent="0.2">
      <c r="B1118" s="2"/>
      <c r="F1118">
        <v>20</v>
      </c>
      <c r="G1118" t="s">
        <v>74</v>
      </c>
      <c r="H1118" t="s">
        <v>982</v>
      </c>
    </row>
    <row r="1119" spans="2:8" x14ac:dyDescent="0.2">
      <c r="B1119" s="2"/>
      <c r="F1119">
        <v>20</v>
      </c>
      <c r="G1119" t="s">
        <v>74</v>
      </c>
      <c r="H1119" t="s">
        <v>983</v>
      </c>
    </row>
    <row r="1120" spans="2:8" x14ac:dyDescent="0.2">
      <c r="B1120" s="2"/>
      <c r="F1120">
        <v>20</v>
      </c>
      <c r="G1120" t="s">
        <v>74</v>
      </c>
      <c r="H1120" t="s">
        <v>984</v>
      </c>
    </row>
    <row r="1121" spans="2:8" x14ac:dyDescent="0.2">
      <c r="B1121" s="2"/>
      <c r="F1121">
        <v>20</v>
      </c>
      <c r="G1121" t="s">
        <v>74</v>
      </c>
      <c r="H1121" t="s">
        <v>985</v>
      </c>
    </row>
    <row r="1122" spans="2:8" x14ac:dyDescent="0.2">
      <c r="B1122" s="2"/>
      <c r="F1122">
        <v>20</v>
      </c>
      <c r="G1122" t="s">
        <v>74</v>
      </c>
      <c r="H1122" t="s">
        <v>986</v>
      </c>
    </row>
    <row r="1123" spans="2:8" x14ac:dyDescent="0.2">
      <c r="B1123" s="2"/>
      <c r="F1123">
        <v>20</v>
      </c>
      <c r="G1123" t="s">
        <v>74</v>
      </c>
      <c r="H1123" t="s">
        <v>987</v>
      </c>
    </row>
    <row r="1124" spans="2:8" x14ac:dyDescent="0.2">
      <c r="B1124" s="2"/>
      <c r="F1124">
        <v>20</v>
      </c>
      <c r="G1124" t="s">
        <v>74</v>
      </c>
      <c r="H1124" t="s">
        <v>988</v>
      </c>
    </row>
    <row r="1125" spans="2:8" x14ac:dyDescent="0.2">
      <c r="B1125" s="2"/>
      <c r="F1125">
        <v>20</v>
      </c>
      <c r="G1125" t="s">
        <v>74</v>
      </c>
      <c r="H1125" t="s">
        <v>313</v>
      </c>
    </row>
    <row r="1126" spans="2:8" x14ac:dyDescent="0.2">
      <c r="B1126" s="2"/>
      <c r="F1126">
        <v>20</v>
      </c>
      <c r="G1126" t="s">
        <v>74</v>
      </c>
      <c r="H1126" t="s">
        <v>989</v>
      </c>
    </row>
    <row r="1127" spans="2:8" x14ac:dyDescent="0.2">
      <c r="B1127" s="2"/>
      <c r="F1127">
        <v>20</v>
      </c>
      <c r="G1127" t="s">
        <v>74</v>
      </c>
      <c r="H1127" t="s">
        <v>990</v>
      </c>
    </row>
    <row r="1128" spans="2:8" x14ac:dyDescent="0.2">
      <c r="B1128" s="2"/>
      <c r="F1128">
        <v>20</v>
      </c>
      <c r="G1128" t="s">
        <v>74</v>
      </c>
      <c r="H1128" t="s">
        <v>991</v>
      </c>
    </row>
    <row r="1129" spans="2:8" x14ac:dyDescent="0.2">
      <c r="B1129" s="2"/>
      <c r="F1129">
        <v>20</v>
      </c>
      <c r="G1129" t="s">
        <v>74</v>
      </c>
      <c r="H1129" t="s">
        <v>992</v>
      </c>
    </row>
    <row r="1130" spans="2:8" x14ac:dyDescent="0.2">
      <c r="B1130" s="2"/>
      <c r="F1130">
        <v>20</v>
      </c>
      <c r="G1130" t="s">
        <v>74</v>
      </c>
      <c r="H1130" t="s">
        <v>993</v>
      </c>
    </row>
    <row r="1131" spans="2:8" x14ac:dyDescent="0.2">
      <c r="B1131" s="2"/>
      <c r="F1131">
        <v>20</v>
      </c>
      <c r="G1131" t="s">
        <v>74</v>
      </c>
      <c r="H1131" t="s">
        <v>994</v>
      </c>
    </row>
    <row r="1132" spans="2:8" x14ac:dyDescent="0.2">
      <c r="B1132" s="2"/>
      <c r="F1132">
        <v>20</v>
      </c>
      <c r="G1132" t="s">
        <v>74</v>
      </c>
      <c r="H1132" t="s">
        <v>995</v>
      </c>
    </row>
    <row r="1133" spans="2:8" x14ac:dyDescent="0.2">
      <c r="B1133" s="2"/>
      <c r="F1133">
        <v>20</v>
      </c>
      <c r="G1133" t="s">
        <v>74</v>
      </c>
      <c r="H1133" t="s">
        <v>996</v>
      </c>
    </row>
    <row r="1134" spans="2:8" x14ac:dyDescent="0.2">
      <c r="B1134" s="2"/>
      <c r="F1134">
        <v>20</v>
      </c>
      <c r="G1134" t="s">
        <v>74</v>
      </c>
      <c r="H1134" t="s">
        <v>887</v>
      </c>
    </row>
    <row r="1135" spans="2:8" x14ac:dyDescent="0.2">
      <c r="B1135" s="2"/>
      <c r="F1135">
        <v>20</v>
      </c>
      <c r="G1135" t="s">
        <v>74</v>
      </c>
      <c r="H1135" t="s">
        <v>224</v>
      </c>
    </row>
    <row r="1136" spans="2:8" x14ac:dyDescent="0.2">
      <c r="B1136" s="2"/>
      <c r="F1136">
        <v>20</v>
      </c>
      <c r="G1136" t="s">
        <v>74</v>
      </c>
      <c r="H1136" t="s">
        <v>320</v>
      </c>
    </row>
    <row r="1137" spans="2:8" x14ac:dyDescent="0.2">
      <c r="B1137" s="2"/>
      <c r="F1137">
        <v>20</v>
      </c>
      <c r="G1137" t="s">
        <v>74</v>
      </c>
      <c r="H1137" t="s">
        <v>321</v>
      </c>
    </row>
    <row r="1138" spans="2:8" x14ac:dyDescent="0.2">
      <c r="B1138" s="2"/>
      <c r="F1138">
        <v>20</v>
      </c>
      <c r="G1138" t="s">
        <v>74</v>
      </c>
      <c r="H1138" t="s">
        <v>439</v>
      </c>
    </row>
    <row r="1139" spans="2:8" x14ac:dyDescent="0.2">
      <c r="B1139" s="2"/>
      <c r="F1139">
        <v>20</v>
      </c>
      <c r="G1139" t="s">
        <v>74</v>
      </c>
      <c r="H1139" t="s">
        <v>997</v>
      </c>
    </row>
    <row r="1140" spans="2:8" x14ac:dyDescent="0.2">
      <c r="B1140" s="2"/>
      <c r="F1140">
        <v>20</v>
      </c>
      <c r="G1140" t="s">
        <v>74</v>
      </c>
      <c r="H1140" t="s">
        <v>998</v>
      </c>
    </row>
    <row r="1141" spans="2:8" x14ac:dyDescent="0.2">
      <c r="B1141" s="2"/>
      <c r="F1141">
        <v>20</v>
      </c>
      <c r="G1141" t="s">
        <v>74</v>
      </c>
      <c r="H1141" t="s">
        <v>999</v>
      </c>
    </row>
    <row r="1142" spans="2:8" x14ac:dyDescent="0.2">
      <c r="B1142" s="2"/>
      <c r="F1142">
        <v>20</v>
      </c>
      <c r="G1142" t="s">
        <v>74</v>
      </c>
      <c r="H1142" t="s">
        <v>1000</v>
      </c>
    </row>
    <row r="1143" spans="2:8" x14ac:dyDescent="0.2">
      <c r="B1143" s="2"/>
      <c r="F1143">
        <v>20</v>
      </c>
      <c r="G1143" t="s">
        <v>74</v>
      </c>
      <c r="H1143" t="s">
        <v>1001</v>
      </c>
    </row>
    <row r="1144" spans="2:8" x14ac:dyDescent="0.2">
      <c r="B1144" s="2"/>
      <c r="F1144">
        <v>20</v>
      </c>
      <c r="G1144" t="s">
        <v>74</v>
      </c>
      <c r="H1144" t="s">
        <v>1002</v>
      </c>
    </row>
    <row r="1145" spans="2:8" x14ac:dyDescent="0.2">
      <c r="B1145" s="2"/>
      <c r="F1145">
        <v>20</v>
      </c>
      <c r="G1145" t="s">
        <v>74</v>
      </c>
      <c r="H1145" t="s">
        <v>1003</v>
      </c>
    </row>
    <row r="1146" spans="2:8" x14ac:dyDescent="0.2">
      <c r="B1146" s="2"/>
      <c r="F1146">
        <v>20</v>
      </c>
      <c r="G1146" t="s">
        <v>74</v>
      </c>
      <c r="H1146" t="s">
        <v>1004</v>
      </c>
    </row>
    <row r="1147" spans="2:8" x14ac:dyDescent="0.2">
      <c r="B1147" s="2"/>
      <c r="F1147">
        <v>20</v>
      </c>
      <c r="G1147" t="s">
        <v>74</v>
      </c>
      <c r="H1147" t="s">
        <v>1005</v>
      </c>
    </row>
    <row r="1148" spans="2:8" x14ac:dyDescent="0.2">
      <c r="B1148" s="2"/>
      <c r="F1148">
        <v>20</v>
      </c>
      <c r="G1148" t="s">
        <v>74</v>
      </c>
      <c r="H1148" t="s">
        <v>755</v>
      </c>
    </row>
    <row r="1149" spans="2:8" x14ac:dyDescent="0.2">
      <c r="B1149" s="2"/>
      <c r="F1149">
        <v>20</v>
      </c>
      <c r="G1149" t="s">
        <v>74</v>
      </c>
      <c r="H1149" t="s">
        <v>1006</v>
      </c>
    </row>
    <row r="1150" spans="2:8" x14ac:dyDescent="0.2">
      <c r="B1150" s="2"/>
      <c r="F1150">
        <v>20</v>
      </c>
      <c r="G1150" t="s">
        <v>74</v>
      </c>
      <c r="H1150" t="s">
        <v>1007</v>
      </c>
    </row>
    <row r="1151" spans="2:8" x14ac:dyDescent="0.2">
      <c r="B1151" s="2"/>
      <c r="F1151">
        <v>20</v>
      </c>
      <c r="G1151" t="s">
        <v>74</v>
      </c>
      <c r="H1151" t="s">
        <v>1008</v>
      </c>
    </row>
    <row r="1152" spans="2:8" x14ac:dyDescent="0.2">
      <c r="B1152" s="2"/>
      <c r="F1152">
        <v>20</v>
      </c>
      <c r="G1152" t="s">
        <v>74</v>
      </c>
      <c r="H1152" t="s">
        <v>110</v>
      </c>
    </row>
    <row r="1153" spans="2:8" x14ac:dyDescent="0.2">
      <c r="B1153" s="2"/>
      <c r="F1153">
        <v>20</v>
      </c>
      <c r="G1153" t="s">
        <v>74</v>
      </c>
      <c r="H1153" t="s">
        <v>1009</v>
      </c>
    </row>
    <row r="1154" spans="2:8" x14ac:dyDescent="0.2">
      <c r="B1154" s="2"/>
      <c r="F1154">
        <v>20</v>
      </c>
      <c r="G1154" t="s">
        <v>74</v>
      </c>
      <c r="H1154" t="s">
        <v>1010</v>
      </c>
    </row>
    <row r="1155" spans="2:8" x14ac:dyDescent="0.2">
      <c r="B1155" s="2"/>
      <c r="F1155">
        <v>20</v>
      </c>
      <c r="G1155" t="s">
        <v>74</v>
      </c>
      <c r="H1155" t="s">
        <v>1011</v>
      </c>
    </row>
    <row r="1156" spans="2:8" x14ac:dyDescent="0.2">
      <c r="B1156" s="2"/>
      <c r="F1156">
        <v>20</v>
      </c>
      <c r="G1156" t="s">
        <v>74</v>
      </c>
      <c r="H1156" t="s">
        <v>1012</v>
      </c>
    </row>
    <row r="1157" spans="2:8" x14ac:dyDescent="0.2">
      <c r="B1157" s="2"/>
      <c r="F1157">
        <v>21</v>
      </c>
      <c r="G1157" t="s">
        <v>75</v>
      </c>
      <c r="H1157" t="s">
        <v>902</v>
      </c>
    </row>
    <row r="1158" spans="2:8" x14ac:dyDescent="0.2">
      <c r="B1158" s="2"/>
      <c r="F1158">
        <v>21</v>
      </c>
      <c r="G1158" t="s">
        <v>75</v>
      </c>
      <c r="H1158" t="s">
        <v>863</v>
      </c>
    </row>
    <row r="1159" spans="2:8" x14ac:dyDescent="0.2">
      <c r="B1159" s="2"/>
      <c r="F1159">
        <v>21</v>
      </c>
      <c r="G1159" t="s">
        <v>75</v>
      </c>
      <c r="H1159" t="s">
        <v>946</v>
      </c>
    </row>
    <row r="1160" spans="2:8" x14ac:dyDescent="0.2">
      <c r="B1160" s="2"/>
      <c r="F1160">
        <v>21</v>
      </c>
      <c r="G1160" t="s">
        <v>75</v>
      </c>
      <c r="H1160" t="s">
        <v>1013</v>
      </c>
    </row>
    <row r="1161" spans="2:8" x14ac:dyDescent="0.2">
      <c r="B1161" s="2"/>
      <c r="F1161">
        <v>21</v>
      </c>
      <c r="G1161" t="s">
        <v>75</v>
      </c>
      <c r="H1161" t="s">
        <v>1014</v>
      </c>
    </row>
    <row r="1162" spans="2:8" x14ac:dyDescent="0.2">
      <c r="B1162" s="2"/>
      <c r="F1162">
        <v>21</v>
      </c>
      <c r="G1162" t="s">
        <v>75</v>
      </c>
      <c r="H1162" t="s">
        <v>1015</v>
      </c>
    </row>
    <row r="1163" spans="2:8" x14ac:dyDescent="0.2">
      <c r="B1163" s="2"/>
      <c r="F1163">
        <v>21</v>
      </c>
      <c r="G1163" t="s">
        <v>75</v>
      </c>
      <c r="H1163" t="s">
        <v>1016</v>
      </c>
    </row>
    <row r="1164" spans="2:8" x14ac:dyDescent="0.2">
      <c r="B1164" s="2"/>
      <c r="F1164">
        <v>21</v>
      </c>
      <c r="G1164" t="s">
        <v>75</v>
      </c>
      <c r="H1164" t="s">
        <v>281</v>
      </c>
    </row>
    <row r="1165" spans="2:8" x14ac:dyDescent="0.2">
      <c r="B1165" s="2"/>
      <c r="F1165">
        <v>21</v>
      </c>
      <c r="G1165" t="s">
        <v>75</v>
      </c>
      <c r="H1165" t="s">
        <v>950</v>
      </c>
    </row>
    <row r="1166" spans="2:8" x14ac:dyDescent="0.2">
      <c r="B1166" s="2"/>
      <c r="F1166">
        <v>21</v>
      </c>
      <c r="G1166" t="s">
        <v>75</v>
      </c>
      <c r="H1166" t="s">
        <v>1017</v>
      </c>
    </row>
    <row r="1167" spans="2:8" x14ac:dyDescent="0.2">
      <c r="B1167" s="2"/>
      <c r="F1167">
        <v>21</v>
      </c>
      <c r="G1167" t="s">
        <v>75</v>
      </c>
      <c r="H1167" t="s">
        <v>1018</v>
      </c>
    </row>
    <row r="1168" spans="2:8" x14ac:dyDescent="0.2">
      <c r="B1168" s="2"/>
      <c r="F1168">
        <v>21</v>
      </c>
      <c r="G1168" t="s">
        <v>75</v>
      </c>
      <c r="H1168" t="s">
        <v>1019</v>
      </c>
    </row>
    <row r="1169" spans="2:8" x14ac:dyDescent="0.2">
      <c r="B1169" s="2"/>
      <c r="F1169">
        <v>21</v>
      </c>
      <c r="G1169" t="s">
        <v>75</v>
      </c>
      <c r="H1169" t="s">
        <v>1020</v>
      </c>
    </row>
    <row r="1170" spans="2:8" x14ac:dyDescent="0.2">
      <c r="B1170" s="2"/>
      <c r="F1170">
        <v>21</v>
      </c>
      <c r="G1170" t="s">
        <v>75</v>
      </c>
      <c r="H1170" t="s">
        <v>1021</v>
      </c>
    </row>
    <row r="1171" spans="2:8" x14ac:dyDescent="0.2">
      <c r="B1171" s="2"/>
      <c r="F1171">
        <v>21</v>
      </c>
      <c r="G1171" t="s">
        <v>75</v>
      </c>
      <c r="H1171" t="s">
        <v>1022</v>
      </c>
    </row>
    <row r="1172" spans="2:8" x14ac:dyDescent="0.2">
      <c r="B1172" s="2"/>
      <c r="F1172">
        <v>21</v>
      </c>
      <c r="G1172" t="s">
        <v>75</v>
      </c>
      <c r="H1172" t="s">
        <v>174</v>
      </c>
    </row>
    <row r="1173" spans="2:8" x14ac:dyDescent="0.2">
      <c r="B1173" s="2"/>
      <c r="F1173">
        <v>21</v>
      </c>
      <c r="G1173" t="s">
        <v>75</v>
      </c>
      <c r="H1173" t="s">
        <v>1023</v>
      </c>
    </row>
    <row r="1174" spans="2:8" x14ac:dyDescent="0.2">
      <c r="B1174" s="2"/>
      <c r="F1174">
        <v>21</v>
      </c>
      <c r="G1174" t="s">
        <v>75</v>
      </c>
      <c r="H1174" t="s">
        <v>1024</v>
      </c>
    </row>
    <row r="1175" spans="2:8" x14ac:dyDescent="0.2">
      <c r="B1175" s="2"/>
      <c r="F1175">
        <v>21</v>
      </c>
      <c r="G1175" t="s">
        <v>75</v>
      </c>
      <c r="H1175" t="s">
        <v>1025</v>
      </c>
    </row>
    <row r="1176" spans="2:8" x14ac:dyDescent="0.2">
      <c r="B1176" s="2"/>
      <c r="F1176">
        <v>21</v>
      </c>
      <c r="G1176" t="s">
        <v>75</v>
      </c>
      <c r="H1176" t="s">
        <v>1026</v>
      </c>
    </row>
    <row r="1177" spans="2:8" x14ac:dyDescent="0.2">
      <c r="B1177" s="2"/>
      <c r="F1177">
        <v>21</v>
      </c>
      <c r="G1177" t="s">
        <v>75</v>
      </c>
      <c r="H1177" t="s">
        <v>283</v>
      </c>
    </row>
    <row r="1178" spans="2:8" x14ac:dyDescent="0.2">
      <c r="B1178" s="2"/>
      <c r="F1178">
        <v>21</v>
      </c>
      <c r="G1178" t="s">
        <v>75</v>
      </c>
      <c r="H1178" t="s">
        <v>1027</v>
      </c>
    </row>
    <row r="1179" spans="2:8" x14ac:dyDescent="0.2">
      <c r="B1179" s="2"/>
      <c r="F1179">
        <v>21</v>
      </c>
      <c r="G1179" t="s">
        <v>75</v>
      </c>
      <c r="H1179" t="s">
        <v>1028</v>
      </c>
    </row>
    <row r="1180" spans="2:8" x14ac:dyDescent="0.2">
      <c r="B1180" s="2"/>
      <c r="F1180">
        <v>21</v>
      </c>
      <c r="G1180" t="s">
        <v>75</v>
      </c>
      <c r="H1180" t="s">
        <v>815</v>
      </c>
    </row>
    <row r="1181" spans="2:8" x14ac:dyDescent="0.2">
      <c r="B1181" s="2"/>
      <c r="F1181">
        <v>21</v>
      </c>
      <c r="G1181" t="s">
        <v>75</v>
      </c>
      <c r="H1181" t="s">
        <v>285</v>
      </c>
    </row>
    <row r="1182" spans="2:8" x14ac:dyDescent="0.2">
      <c r="B1182" s="2"/>
      <c r="F1182">
        <v>21</v>
      </c>
      <c r="G1182" t="s">
        <v>75</v>
      </c>
      <c r="H1182" t="s">
        <v>181</v>
      </c>
    </row>
    <row r="1183" spans="2:8" x14ac:dyDescent="0.2">
      <c r="B1183" s="2"/>
      <c r="F1183">
        <v>21</v>
      </c>
      <c r="G1183" t="s">
        <v>75</v>
      </c>
      <c r="H1183" t="s">
        <v>816</v>
      </c>
    </row>
    <row r="1184" spans="2:8" x14ac:dyDescent="0.2">
      <c r="B1184" s="2"/>
      <c r="F1184">
        <v>21</v>
      </c>
      <c r="G1184" t="s">
        <v>75</v>
      </c>
      <c r="H1184" t="s">
        <v>291</v>
      </c>
    </row>
    <row r="1185" spans="2:8" x14ac:dyDescent="0.2">
      <c r="B1185" s="2"/>
      <c r="F1185">
        <v>21</v>
      </c>
      <c r="G1185" t="s">
        <v>75</v>
      </c>
      <c r="H1185" t="s">
        <v>818</v>
      </c>
    </row>
    <row r="1186" spans="2:8" x14ac:dyDescent="0.2">
      <c r="B1186" s="2"/>
      <c r="F1186">
        <v>21</v>
      </c>
      <c r="G1186" t="s">
        <v>75</v>
      </c>
      <c r="H1186" t="s">
        <v>866</v>
      </c>
    </row>
    <row r="1187" spans="2:8" x14ac:dyDescent="0.2">
      <c r="B1187" s="2"/>
      <c r="F1187">
        <v>21</v>
      </c>
      <c r="G1187" t="s">
        <v>75</v>
      </c>
      <c r="H1187" t="s">
        <v>1029</v>
      </c>
    </row>
    <row r="1188" spans="2:8" x14ac:dyDescent="0.2">
      <c r="B1188" s="2"/>
      <c r="F1188">
        <v>21</v>
      </c>
      <c r="G1188" t="s">
        <v>75</v>
      </c>
      <c r="H1188" t="s">
        <v>1030</v>
      </c>
    </row>
    <row r="1189" spans="2:8" x14ac:dyDescent="0.2">
      <c r="B1189" s="2"/>
      <c r="F1189">
        <v>21</v>
      </c>
      <c r="G1189" t="s">
        <v>75</v>
      </c>
      <c r="H1189" t="s">
        <v>1031</v>
      </c>
    </row>
    <row r="1190" spans="2:8" x14ac:dyDescent="0.2">
      <c r="B1190" s="2"/>
      <c r="F1190">
        <v>21</v>
      </c>
      <c r="G1190" t="s">
        <v>75</v>
      </c>
      <c r="H1190" t="s">
        <v>196</v>
      </c>
    </row>
    <row r="1191" spans="2:8" x14ac:dyDescent="0.2">
      <c r="B1191" s="2"/>
      <c r="F1191">
        <v>21</v>
      </c>
      <c r="G1191" t="s">
        <v>75</v>
      </c>
      <c r="H1191" t="s">
        <v>1032</v>
      </c>
    </row>
    <row r="1192" spans="2:8" x14ac:dyDescent="0.2">
      <c r="B1192" s="2"/>
      <c r="F1192">
        <v>21</v>
      </c>
      <c r="G1192" t="s">
        <v>75</v>
      </c>
      <c r="H1192" t="s">
        <v>706</v>
      </c>
    </row>
    <row r="1193" spans="2:8" x14ac:dyDescent="0.2">
      <c r="B1193" s="2"/>
      <c r="F1193">
        <v>21</v>
      </c>
      <c r="G1193" t="s">
        <v>75</v>
      </c>
      <c r="H1193" t="s">
        <v>197</v>
      </c>
    </row>
    <row r="1194" spans="2:8" x14ac:dyDescent="0.2">
      <c r="B1194" s="2"/>
      <c r="F1194">
        <v>21</v>
      </c>
      <c r="G1194" t="s">
        <v>75</v>
      </c>
      <c r="H1194" t="s">
        <v>296</v>
      </c>
    </row>
    <row r="1195" spans="2:8" x14ac:dyDescent="0.2">
      <c r="B1195" s="2"/>
      <c r="F1195">
        <v>21</v>
      </c>
      <c r="G1195" t="s">
        <v>75</v>
      </c>
      <c r="H1195" t="s">
        <v>824</v>
      </c>
    </row>
    <row r="1196" spans="2:8" x14ac:dyDescent="0.2">
      <c r="B1196" s="2"/>
      <c r="F1196">
        <v>21</v>
      </c>
      <c r="G1196" t="s">
        <v>75</v>
      </c>
      <c r="H1196" t="s">
        <v>1033</v>
      </c>
    </row>
    <row r="1197" spans="2:8" x14ac:dyDescent="0.2">
      <c r="B1197" s="2"/>
      <c r="F1197">
        <v>21</v>
      </c>
      <c r="G1197" t="s">
        <v>75</v>
      </c>
      <c r="H1197" t="s">
        <v>298</v>
      </c>
    </row>
    <row r="1198" spans="2:8" x14ac:dyDescent="0.2">
      <c r="B1198" s="2"/>
      <c r="F1198">
        <v>21</v>
      </c>
      <c r="G1198" t="s">
        <v>75</v>
      </c>
      <c r="H1198" t="s">
        <v>1034</v>
      </c>
    </row>
    <row r="1199" spans="2:8" x14ac:dyDescent="0.2">
      <c r="B1199" s="2"/>
      <c r="F1199">
        <v>21</v>
      </c>
      <c r="G1199" t="s">
        <v>75</v>
      </c>
      <c r="H1199" t="s">
        <v>1035</v>
      </c>
    </row>
    <row r="1200" spans="2:8" x14ac:dyDescent="0.2">
      <c r="B1200" s="2"/>
      <c r="F1200">
        <v>21</v>
      </c>
      <c r="G1200" t="s">
        <v>75</v>
      </c>
      <c r="H1200" t="s">
        <v>1036</v>
      </c>
    </row>
    <row r="1201" spans="2:8" x14ac:dyDescent="0.2">
      <c r="B1201" s="2"/>
      <c r="F1201">
        <v>21</v>
      </c>
      <c r="G1201" t="s">
        <v>75</v>
      </c>
      <c r="H1201" t="s">
        <v>1037</v>
      </c>
    </row>
    <row r="1202" spans="2:8" x14ac:dyDescent="0.2">
      <c r="B1202" s="2"/>
      <c r="F1202">
        <v>21</v>
      </c>
      <c r="G1202" t="s">
        <v>75</v>
      </c>
      <c r="H1202" t="s">
        <v>716</v>
      </c>
    </row>
    <row r="1203" spans="2:8" x14ac:dyDescent="0.2">
      <c r="B1203" s="2"/>
      <c r="F1203">
        <v>21</v>
      </c>
      <c r="G1203" t="s">
        <v>75</v>
      </c>
      <c r="H1203" t="s">
        <v>826</v>
      </c>
    </row>
    <row r="1204" spans="2:8" x14ac:dyDescent="0.2">
      <c r="B1204" s="2"/>
      <c r="F1204">
        <v>21</v>
      </c>
      <c r="G1204" t="s">
        <v>75</v>
      </c>
      <c r="H1204" t="s">
        <v>1038</v>
      </c>
    </row>
    <row r="1205" spans="2:8" x14ac:dyDescent="0.2">
      <c r="B1205" s="2"/>
      <c r="F1205">
        <v>21</v>
      </c>
      <c r="G1205" t="s">
        <v>75</v>
      </c>
      <c r="H1205" t="s">
        <v>872</v>
      </c>
    </row>
    <row r="1206" spans="2:8" x14ac:dyDescent="0.2">
      <c r="B1206" s="2"/>
      <c r="F1206">
        <v>21</v>
      </c>
      <c r="G1206" t="s">
        <v>75</v>
      </c>
      <c r="H1206" t="s">
        <v>719</v>
      </c>
    </row>
    <row r="1207" spans="2:8" x14ac:dyDescent="0.2">
      <c r="B1207" s="2"/>
      <c r="F1207">
        <v>21</v>
      </c>
      <c r="G1207" t="s">
        <v>75</v>
      </c>
      <c r="H1207" t="s">
        <v>827</v>
      </c>
    </row>
    <row r="1208" spans="2:8" x14ac:dyDescent="0.2">
      <c r="B1208" s="2"/>
      <c r="F1208">
        <v>21</v>
      </c>
      <c r="G1208" t="s">
        <v>75</v>
      </c>
      <c r="H1208" t="s">
        <v>201</v>
      </c>
    </row>
    <row r="1209" spans="2:8" x14ac:dyDescent="0.2">
      <c r="B1209" s="2"/>
      <c r="F1209">
        <v>21</v>
      </c>
      <c r="G1209" t="s">
        <v>75</v>
      </c>
      <c r="H1209" t="s">
        <v>1039</v>
      </c>
    </row>
    <row r="1210" spans="2:8" x14ac:dyDescent="0.2">
      <c r="B1210" s="2"/>
      <c r="F1210">
        <v>21</v>
      </c>
      <c r="G1210" t="s">
        <v>75</v>
      </c>
      <c r="H1210" t="s">
        <v>1040</v>
      </c>
    </row>
    <row r="1211" spans="2:8" x14ac:dyDescent="0.2">
      <c r="B1211" s="2"/>
      <c r="F1211">
        <v>21</v>
      </c>
      <c r="G1211" t="s">
        <v>75</v>
      </c>
      <c r="H1211" t="s">
        <v>203</v>
      </c>
    </row>
    <row r="1212" spans="2:8" x14ac:dyDescent="0.2">
      <c r="B1212" s="2"/>
      <c r="F1212">
        <v>21</v>
      </c>
      <c r="G1212" t="s">
        <v>75</v>
      </c>
      <c r="H1212" t="s">
        <v>204</v>
      </c>
    </row>
    <row r="1213" spans="2:8" x14ac:dyDescent="0.2">
      <c r="B1213" s="2"/>
      <c r="F1213">
        <v>21</v>
      </c>
      <c r="G1213" t="s">
        <v>75</v>
      </c>
      <c r="H1213" t="s">
        <v>1041</v>
      </c>
    </row>
    <row r="1214" spans="2:8" x14ac:dyDescent="0.2">
      <c r="B1214" s="2"/>
      <c r="F1214">
        <v>21</v>
      </c>
      <c r="G1214" t="s">
        <v>75</v>
      </c>
      <c r="H1214" t="s">
        <v>304</v>
      </c>
    </row>
    <row r="1215" spans="2:8" x14ac:dyDescent="0.2">
      <c r="B1215" s="2"/>
      <c r="F1215">
        <v>21</v>
      </c>
      <c r="G1215" t="s">
        <v>75</v>
      </c>
      <c r="H1215" t="s">
        <v>1042</v>
      </c>
    </row>
    <row r="1216" spans="2:8" x14ac:dyDescent="0.2">
      <c r="B1216" s="2"/>
      <c r="F1216">
        <v>21</v>
      </c>
      <c r="G1216" t="s">
        <v>75</v>
      </c>
      <c r="H1216" t="s">
        <v>1043</v>
      </c>
    </row>
    <row r="1217" spans="2:8" x14ac:dyDescent="0.2">
      <c r="B1217" s="2"/>
      <c r="F1217">
        <v>21</v>
      </c>
      <c r="G1217" t="s">
        <v>75</v>
      </c>
      <c r="H1217" t="s">
        <v>834</v>
      </c>
    </row>
    <row r="1218" spans="2:8" x14ac:dyDescent="0.2">
      <c r="B1218" s="2"/>
      <c r="F1218">
        <v>21</v>
      </c>
      <c r="G1218" t="s">
        <v>75</v>
      </c>
      <c r="H1218" t="s">
        <v>1044</v>
      </c>
    </row>
    <row r="1219" spans="2:8" x14ac:dyDescent="0.2">
      <c r="B1219" s="2"/>
      <c r="F1219">
        <v>21</v>
      </c>
      <c r="G1219" t="s">
        <v>75</v>
      </c>
      <c r="H1219" t="s">
        <v>1045</v>
      </c>
    </row>
    <row r="1220" spans="2:8" x14ac:dyDescent="0.2">
      <c r="B1220" s="2"/>
      <c r="F1220">
        <v>21</v>
      </c>
      <c r="G1220" t="s">
        <v>75</v>
      </c>
      <c r="H1220" t="s">
        <v>207</v>
      </c>
    </row>
    <row r="1221" spans="2:8" x14ac:dyDescent="0.2">
      <c r="B1221" s="2"/>
      <c r="F1221">
        <v>21</v>
      </c>
      <c r="G1221" t="s">
        <v>75</v>
      </c>
      <c r="H1221" t="s">
        <v>208</v>
      </c>
    </row>
    <row r="1222" spans="2:8" x14ac:dyDescent="0.2">
      <c r="B1222" s="2"/>
      <c r="F1222">
        <v>21</v>
      </c>
      <c r="G1222" t="s">
        <v>75</v>
      </c>
      <c r="H1222" t="s">
        <v>1046</v>
      </c>
    </row>
    <row r="1223" spans="2:8" x14ac:dyDescent="0.2">
      <c r="B1223" s="2"/>
      <c r="F1223">
        <v>21</v>
      </c>
      <c r="G1223" t="s">
        <v>75</v>
      </c>
      <c r="H1223" t="s">
        <v>1047</v>
      </c>
    </row>
    <row r="1224" spans="2:8" x14ac:dyDescent="0.2">
      <c r="B1224" s="2"/>
      <c r="F1224">
        <v>21</v>
      </c>
      <c r="G1224" t="s">
        <v>75</v>
      </c>
      <c r="H1224" t="s">
        <v>798</v>
      </c>
    </row>
    <row r="1225" spans="2:8" x14ac:dyDescent="0.2">
      <c r="B1225" s="2"/>
      <c r="F1225">
        <v>21</v>
      </c>
      <c r="G1225" t="s">
        <v>75</v>
      </c>
      <c r="H1225" t="s">
        <v>306</v>
      </c>
    </row>
    <row r="1226" spans="2:8" x14ac:dyDescent="0.2">
      <c r="B1226" s="2"/>
      <c r="F1226">
        <v>21</v>
      </c>
      <c r="G1226" t="s">
        <v>75</v>
      </c>
      <c r="H1226" t="s">
        <v>836</v>
      </c>
    </row>
    <row r="1227" spans="2:8" x14ac:dyDescent="0.2">
      <c r="B1227" s="2"/>
      <c r="F1227">
        <v>21</v>
      </c>
      <c r="G1227" t="s">
        <v>75</v>
      </c>
      <c r="H1227" t="s">
        <v>308</v>
      </c>
    </row>
    <row r="1228" spans="2:8" x14ac:dyDescent="0.2">
      <c r="B1228" s="2"/>
      <c r="F1228">
        <v>21</v>
      </c>
      <c r="G1228" t="s">
        <v>75</v>
      </c>
      <c r="H1228" t="s">
        <v>925</v>
      </c>
    </row>
    <row r="1229" spans="2:8" x14ac:dyDescent="0.2">
      <c r="B1229" s="2"/>
      <c r="F1229">
        <v>21</v>
      </c>
      <c r="G1229" t="s">
        <v>75</v>
      </c>
      <c r="H1229" t="s">
        <v>212</v>
      </c>
    </row>
    <row r="1230" spans="2:8" x14ac:dyDescent="0.2">
      <c r="B1230" s="2"/>
      <c r="F1230">
        <v>21</v>
      </c>
      <c r="G1230" t="s">
        <v>75</v>
      </c>
      <c r="H1230" t="s">
        <v>1050</v>
      </c>
    </row>
    <row r="1231" spans="2:8" x14ac:dyDescent="0.2">
      <c r="B1231" s="2"/>
      <c r="F1231">
        <v>21</v>
      </c>
      <c r="G1231" t="s">
        <v>75</v>
      </c>
      <c r="H1231" t="s">
        <v>214</v>
      </c>
    </row>
    <row r="1232" spans="2:8" x14ac:dyDescent="0.2">
      <c r="B1232" s="2"/>
      <c r="F1232">
        <v>21</v>
      </c>
      <c r="G1232" t="s">
        <v>75</v>
      </c>
      <c r="H1232" t="s">
        <v>215</v>
      </c>
    </row>
    <row r="1233" spans="2:8" x14ac:dyDescent="0.2">
      <c r="B1233" s="2"/>
      <c r="F1233">
        <v>21</v>
      </c>
      <c r="G1233" t="s">
        <v>75</v>
      </c>
      <c r="H1233" t="s">
        <v>645</v>
      </c>
    </row>
    <row r="1234" spans="2:8" x14ac:dyDescent="0.2">
      <c r="B1234" s="2"/>
      <c r="F1234">
        <v>21</v>
      </c>
      <c r="G1234" t="s">
        <v>75</v>
      </c>
      <c r="H1234" t="s">
        <v>841</v>
      </c>
    </row>
    <row r="1235" spans="2:8" x14ac:dyDescent="0.2">
      <c r="B1235" s="2"/>
      <c r="F1235">
        <v>21</v>
      </c>
      <c r="G1235" t="s">
        <v>75</v>
      </c>
      <c r="H1235" t="s">
        <v>1048</v>
      </c>
    </row>
    <row r="1236" spans="2:8" x14ac:dyDescent="0.2">
      <c r="B1236" s="2"/>
      <c r="F1236">
        <v>21</v>
      </c>
      <c r="G1236" t="s">
        <v>75</v>
      </c>
      <c r="H1236" t="s">
        <v>1049</v>
      </c>
    </row>
    <row r="1237" spans="2:8" x14ac:dyDescent="0.2">
      <c r="B1237" s="2"/>
      <c r="F1237">
        <v>21</v>
      </c>
      <c r="G1237" t="s">
        <v>75</v>
      </c>
      <c r="H1237" t="s">
        <v>839</v>
      </c>
    </row>
    <row r="1238" spans="2:8" x14ac:dyDescent="0.2">
      <c r="B1238" s="2"/>
      <c r="F1238">
        <v>21</v>
      </c>
      <c r="G1238" t="s">
        <v>75</v>
      </c>
      <c r="H1238" t="s">
        <v>978</v>
      </c>
    </row>
    <row r="1239" spans="2:8" x14ac:dyDescent="0.2">
      <c r="B1239" s="2"/>
      <c r="F1239">
        <v>21</v>
      </c>
      <c r="G1239" t="s">
        <v>75</v>
      </c>
      <c r="H1239" t="s">
        <v>1051</v>
      </c>
    </row>
    <row r="1240" spans="2:8" x14ac:dyDescent="0.2">
      <c r="B1240" s="2"/>
      <c r="F1240">
        <v>21</v>
      </c>
      <c r="G1240" t="s">
        <v>75</v>
      </c>
      <c r="H1240" t="s">
        <v>844</v>
      </c>
    </row>
    <row r="1241" spans="2:8" x14ac:dyDescent="0.2">
      <c r="B1241" s="2"/>
      <c r="F1241">
        <v>21</v>
      </c>
      <c r="G1241" t="s">
        <v>75</v>
      </c>
      <c r="H1241" t="s">
        <v>1052</v>
      </c>
    </row>
    <row r="1242" spans="2:8" x14ac:dyDescent="0.2">
      <c r="B1242" s="2"/>
      <c r="F1242">
        <v>21</v>
      </c>
      <c r="G1242" t="s">
        <v>75</v>
      </c>
      <c r="H1242" t="s">
        <v>217</v>
      </c>
    </row>
    <row r="1243" spans="2:8" x14ac:dyDescent="0.2">
      <c r="B1243" s="2"/>
      <c r="F1243">
        <v>21</v>
      </c>
      <c r="G1243" t="s">
        <v>75</v>
      </c>
      <c r="H1243" t="s">
        <v>218</v>
      </c>
    </row>
    <row r="1244" spans="2:8" x14ac:dyDescent="0.2">
      <c r="B1244" s="2"/>
      <c r="F1244">
        <v>21</v>
      </c>
      <c r="G1244" t="s">
        <v>75</v>
      </c>
      <c r="H1244" t="s">
        <v>219</v>
      </c>
    </row>
    <row r="1245" spans="2:8" x14ac:dyDescent="0.2">
      <c r="B1245" s="2"/>
      <c r="F1245">
        <v>21</v>
      </c>
      <c r="G1245" t="s">
        <v>75</v>
      </c>
      <c r="H1245" t="s">
        <v>1053</v>
      </c>
    </row>
    <row r="1246" spans="2:8" x14ac:dyDescent="0.2">
      <c r="B1246" s="2"/>
      <c r="F1246">
        <v>21</v>
      </c>
      <c r="G1246" t="s">
        <v>75</v>
      </c>
      <c r="H1246" t="s">
        <v>1054</v>
      </c>
    </row>
    <row r="1247" spans="2:8" x14ac:dyDescent="0.2">
      <c r="B1247" s="2"/>
      <c r="F1247">
        <v>21</v>
      </c>
      <c r="G1247" t="s">
        <v>75</v>
      </c>
      <c r="H1247" t="s">
        <v>1055</v>
      </c>
    </row>
    <row r="1248" spans="2:8" x14ac:dyDescent="0.2">
      <c r="B1248" s="2"/>
      <c r="F1248">
        <v>21</v>
      </c>
      <c r="G1248" t="s">
        <v>75</v>
      </c>
      <c r="H1248" t="s">
        <v>117</v>
      </c>
    </row>
    <row r="1249" spans="2:8" x14ac:dyDescent="0.2">
      <c r="B1249" s="2"/>
      <c r="F1249">
        <v>21</v>
      </c>
      <c r="G1249" t="s">
        <v>75</v>
      </c>
      <c r="H1249" t="s">
        <v>1056</v>
      </c>
    </row>
    <row r="1250" spans="2:8" x14ac:dyDescent="0.2">
      <c r="B1250" s="2"/>
      <c r="F1250">
        <v>21</v>
      </c>
      <c r="G1250" t="s">
        <v>75</v>
      </c>
      <c r="H1250" t="s">
        <v>882</v>
      </c>
    </row>
    <row r="1251" spans="2:8" x14ac:dyDescent="0.2">
      <c r="B1251" s="2"/>
      <c r="F1251">
        <v>21</v>
      </c>
      <c r="G1251" t="s">
        <v>75</v>
      </c>
      <c r="H1251" t="s">
        <v>1057</v>
      </c>
    </row>
    <row r="1252" spans="2:8" x14ac:dyDescent="0.2">
      <c r="B1252" s="2"/>
      <c r="F1252">
        <v>21</v>
      </c>
      <c r="G1252" t="s">
        <v>75</v>
      </c>
      <c r="H1252" t="s">
        <v>1058</v>
      </c>
    </row>
    <row r="1253" spans="2:8" x14ac:dyDescent="0.2">
      <c r="B1253" s="2"/>
      <c r="F1253">
        <v>21</v>
      </c>
      <c r="G1253" t="s">
        <v>75</v>
      </c>
      <c r="H1253" t="s">
        <v>220</v>
      </c>
    </row>
    <row r="1254" spans="2:8" x14ac:dyDescent="0.2">
      <c r="B1254" s="2"/>
      <c r="F1254">
        <v>21</v>
      </c>
      <c r="G1254" t="s">
        <v>75</v>
      </c>
      <c r="H1254" t="s">
        <v>222</v>
      </c>
    </row>
    <row r="1255" spans="2:8" x14ac:dyDescent="0.2">
      <c r="B1255" s="2"/>
      <c r="F1255">
        <v>21</v>
      </c>
      <c r="G1255" t="s">
        <v>75</v>
      </c>
      <c r="H1255" t="s">
        <v>1059</v>
      </c>
    </row>
    <row r="1256" spans="2:8" x14ac:dyDescent="0.2">
      <c r="B1256" s="2"/>
      <c r="F1256">
        <v>21</v>
      </c>
      <c r="G1256" t="s">
        <v>75</v>
      </c>
      <c r="H1256" t="s">
        <v>318</v>
      </c>
    </row>
    <row r="1257" spans="2:8" x14ac:dyDescent="0.2">
      <c r="B1257" s="2"/>
      <c r="F1257">
        <v>21</v>
      </c>
      <c r="G1257" t="s">
        <v>75</v>
      </c>
      <c r="H1257" t="s">
        <v>1060</v>
      </c>
    </row>
    <row r="1258" spans="2:8" x14ac:dyDescent="0.2">
      <c r="B1258" s="2"/>
      <c r="F1258">
        <v>21</v>
      </c>
      <c r="G1258" t="s">
        <v>75</v>
      </c>
      <c r="H1258" t="s">
        <v>1061</v>
      </c>
    </row>
    <row r="1259" spans="2:8" x14ac:dyDescent="0.2">
      <c r="B1259" s="2"/>
      <c r="F1259">
        <v>21</v>
      </c>
      <c r="G1259" t="s">
        <v>75</v>
      </c>
      <c r="H1259" t="s">
        <v>1062</v>
      </c>
    </row>
    <row r="1260" spans="2:8" x14ac:dyDescent="0.2">
      <c r="B1260" s="2"/>
      <c r="F1260">
        <v>21</v>
      </c>
      <c r="G1260" t="s">
        <v>75</v>
      </c>
      <c r="H1260" t="s">
        <v>224</v>
      </c>
    </row>
    <row r="1261" spans="2:8" x14ac:dyDescent="0.2">
      <c r="B1261" s="2"/>
      <c r="F1261">
        <v>21</v>
      </c>
      <c r="G1261" t="s">
        <v>75</v>
      </c>
      <c r="H1261" t="s">
        <v>321</v>
      </c>
    </row>
    <row r="1262" spans="2:8" x14ac:dyDescent="0.2">
      <c r="B1262" s="2"/>
      <c r="F1262">
        <v>21</v>
      </c>
      <c r="G1262" t="s">
        <v>75</v>
      </c>
      <c r="H1262" t="s">
        <v>226</v>
      </c>
    </row>
    <row r="1263" spans="2:8" x14ac:dyDescent="0.2">
      <c r="B1263" s="2"/>
      <c r="F1263">
        <v>21</v>
      </c>
      <c r="G1263" t="s">
        <v>75</v>
      </c>
      <c r="H1263" t="s">
        <v>1063</v>
      </c>
    </row>
    <row r="1264" spans="2:8" x14ac:dyDescent="0.2">
      <c r="B1264" s="2"/>
      <c r="F1264">
        <v>21</v>
      </c>
      <c r="G1264" t="s">
        <v>75</v>
      </c>
      <c r="H1264" t="s">
        <v>889</v>
      </c>
    </row>
    <row r="1265" spans="2:8" x14ac:dyDescent="0.2">
      <c r="B1265" s="2"/>
      <c r="F1265">
        <v>21</v>
      </c>
      <c r="G1265" t="s">
        <v>75</v>
      </c>
      <c r="H1265" t="s">
        <v>661</v>
      </c>
    </row>
    <row r="1266" spans="2:8" x14ac:dyDescent="0.2">
      <c r="B1266" s="2"/>
      <c r="F1266">
        <v>21</v>
      </c>
      <c r="G1266" t="s">
        <v>75</v>
      </c>
      <c r="H1266" t="s">
        <v>1064</v>
      </c>
    </row>
    <row r="1267" spans="2:8" x14ac:dyDescent="0.2">
      <c r="B1267" s="2"/>
      <c r="F1267">
        <v>21</v>
      </c>
      <c r="G1267" t="s">
        <v>75</v>
      </c>
      <c r="H1267" t="s">
        <v>1065</v>
      </c>
    </row>
    <row r="1268" spans="2:8" x14ac:dyDescent="0.2">
      <c r="B1268" s="2"/>
      <c r="F1268">
        <v>21</v>
      </c>
      <c r="G1268" t="s">
        <v>75</v>
      </c>
      <c r="H1268" t="s">
        <v>1066</v>
      </c>
    </row>
    <row r="1269" spans="2:8" x14ac:dyDescent="0.2">
      <c r="B1269" s="2"/>
      <c r="F1269">
        <v>21</v>
      </c>
      <c r="G1269" t="s">
        <v>75</v>
      </c>
      <c r="H1269" t="s">
        <v>327</v>
      </c>
    </row>
    <row r="1270" spans="2:8" x14ac:dyDescent="0.2">
      <c r="B1270" s="2"/>
      <c r="F1270">
        <v>21</v>
      </c>
      <c r="G1270" t="s">
        <v>75</v>
      </c>
      <c r="H1270" t="s">
        <v>765</v>
      </c>
    </row>
    <row r="1271" spans="2:8" x14ac:dyDescent="0.2">
      <c r="B1271" s="2"/>
      <c r="F1271">
        <v>21</v>
      </c>
      <c r="G1271" t="s">
        <v>75</v>
      </c>
      <c r="H1271" t="s">
        <v>110</v>
      </c>
    </row>
    <row r="1272" spans="2:8" x14ac:dyDescent="0.2">
      <c r="B1272" s="2"/>
      <c r="F1272">
        <v>21</v>
      </c>
      <c r="G1272" t="s">
        <v>75</v>
      </c>
      <c r="H1272" t="s">
        <v>766</v>
      </c>
    </row>
    <row r="1273" spans="2:8" x14ac:dyDescent="0.2">
      <c r="B1273" s="2"/>
      <c r="F1273">
        <v>21</v>
      </c>
      <c r="G1273" t="s">
        <v>75</v>
      </c>
      <c r="H1273" t="s">
        <v>767</v>
      </c>
    </row>
    <row r="1274" spans="2:8" x14ac:dyDescent="0.2">
      <c r="B1274" s="2"/>
      <c r="F1274">
        <v>21</v>
      </c>
      <c r="G1274" t="s">
        <v>75</v>
      </c>
      <c r="H1274" t="s">
        <v>901</v>
      </c>
    </row>
    <row r="1275" spans="2:8" x14ac:dyDescent="0.2">
      <c r="B1275" s="2"/>
      <c r="F1275">
        <v>21</v>
      </c>
      <c r="G1275" t="s">
        <v>75</v>
      </c>
      <c r="H1275" t="s">
        <v>1067</v>
      </c>
    </row>
    <row r="1276" spans="2:8" x14ac:dyDescent="0.2">
      <c r="B1276" s="2"/>
      <c r="F1276">
        <v>21</v>
      </c>
      <c r="G1276" t="s">
        <v>75</v>
      </c>
      <c r="H1276" t="s">
        <v>862</v>
      </c>
    </row>
    <row r="1277" spans="2:8" x14ac:dyDescent="0.2">
      <c r="B1277" s="2"/>
      <c r="F1277">
        <v>22</v>
      </c>
      <c r="G1277" t="s">
        <v>76</v>
      </c>
      <c r="H1277" t="s">
        <v>1068</v>
      </c>
    </row>
    <row r="1278" spans="2:8" x14ac:dyDescent="0.2">
      <c r="B1278" s="2"/>
      <c r="F1278">
        <v>22</v>
      </c>
      <c r="G1278" t="s">
        <v>76</v>
      </c>
      <c r="H1278" t="s">
        <v>1069</v>
      </c>
    </row>
    <row r="1279" spans="2:8" x14ac:dyDescent="0.2">
      <c r="B1279" s="2"/>
      <c r="F1279">
        <v>22</v>
      </c>
      <c r="G1279" t="s">
        <v>76</v>
      </c>
      <c r="H1279" t="s">
        <v>1070</v>
      </c>
    </row>
    <row r="1280" spans="2:8" x14ac:dyDescent="0.2">
      <c r="B1280" s="2"/>
      <c r="F1280">
        <v>22</v>
      </c>
      <c r="G1280" t="s">
        <v>76</v>
      </c>
      <c r="H1280" t="s">
        <v>1071</v>
      </c>
    </row>
    <row r="1281" spans="2:8" x14ac:dyDescent="0.2">
      <c r="B1281" s="2"/>
      <c r="F1281">
        <v>22</v>
      </c>
      <c r="G1281" t="s">
        <v>76</v>
      </c>
      <c r="H1281" t="s">
        <v>1072</v>
      </c>
    </row>
    <row r="1282" spans="2:8" x14ac:dyDescent="0.2">
      <c r="B1282" s="2"/>
      <c r="F1282">
        <v>22</v>
      </c>
      <c r="G1282" t="s">
        <v>76</v>
      </c>
      <c r="H1282" t="s">
        <v>1073</v>
      </c>
    </row>
    <row r="1283" spans="2:8" x14ac:dyDescent="0.2">
      <c r="B1283" s="2"/>
      <c r="F1283">
        <v>22</v>
      </c>
      <c r="G1283" t="s">
        <v>76</v>
      </c>
      <c r="H1283" t="s">
        <v>1074</v>
      </c>
    </row>
    <row r="1284" spans="2:8" x14ac:dyDescent="0.2">
      <c r="B1284" s="2"/>
      <c r="F1284">
        <v>22</v>
      </c>
      <c r="G1284" t="s">
        <v>76</v>
      </c>
      <c r="H1284" t="s">
        <v>1075</v>
      </c>
    </row>
    <row r="1285" spans="2:8" x14ac:dyDescent="0.2">
      <c r="B1285" s="2"/>
      <c r="F1285">
        <v>22</v>
      </c>
      <c r="G1285" t="s">
        <v>76</v>
      </c>
      <c r="H1285" t="s">
        <v>1076</v>
      </c>
    </row>
    <row r="1286" spans="2:8" x14ac:dyDescent="0.2">
      <c r="B1286" s="2"/>
      <c r="F1286">
        <v>22</v>
      </c>
      <c r="G1286" t="s">
        <v>76</v>
      </c>
      <c r="H1286" t="s">
        <v>1077</v>
      </c>
    </row>
    <row r="1287" spans="2:8" x14ac:dyDescent="0.2">
      <c r="B1287" s="2"/>
      <c r="F1287">
        <v>22</v>
      </c>
      <c r="G1287" t="s">
        <v>76</v>
      </c>
      <c r="H1287" t="s">
        <v>1078</v>
      </c>
    </row>
    <row r="1288" spans="2:8" x14ac:dyDescent="0.2">
      <c r="B1288" s="2"/>
      <c r="F1288">
        <v>22</v>
      </c>
      <c r="G1288" t="s">
        <v>76</v>
      </c>
      <c r="H1288" t="s">
        <v>1079</v>
      </c>
    </row>
    <row r="1289" spans="2:8" x14ac:dyDescent="0.2">
      <c r="B1289" s="2"/>
      <c r="F1289">
        <v>22</v>
      </c>
      <c r="G1289" t="s">
        <v>76</v>
      </c>
      <c r="H1289" t="s">
        <v>1080</v>
      </c>
    </row>
    <row r="1290" spans="2:8" x14ac:dyDescent="0.2">
      <c r="B1290" s="2"/>
      <c r="F1290">
        <v>22</v>
      </c>
      <c r="G1290" t="s">
        <v>76</v>
      </c>
      <c r="H1290" t="s">
        <v>1081</v>
      </c>
    </row>
    <row r="1291" spans="2:8" x14ac:dyDescent="0.2">
      <c r="B1291" s="2"/>
      <c r="F1291">
        <v>22</v>
      </c>
      <c r="G1291" t="s">
        <v>76</v>
      </c>
      <c r="H1291" t="s">
        <v>1082</v>
      </c>
    </row>
    <row r="1292" spans="2:8" x14ac:dyDescent="0.2">
      <c r="B1292" s="2"/>
      <c r="F1292">
        <v>22</v>
      </c>
      <c r="G1292" t="s">
        <v>76</v>
      </c>
      <c r="H1292" t="s">
        <v>1083</v>
      </c>
    </row>
    <row r="1293" spans="2:8" x14ac:dyDescent="0.2">
      <c r="B1293" s="2"/>
      <c r="F1293">
        <v>22</v>
      </c>
      <c r="G1293" t="s">
        <v>76</v>
      </c>
      <c r="H1293" t="s">
        <v>1084</v>
      </c>
    </row>
    <row r="1294" spans="2:8" x14ac:dyDescent="0.2">
      <c r="B1294" s="2"/>
      <c r="F1294">
        <v>22</v>
      </c>
      <c r="G1294" t="s">
        <v>76</v>
      </c>
      <c r="H1294" t="s">
        <v>1085</v>
      </c>
    </row>
    <row r="1295" spans="2:8" x14ac:dyDescent="0.2">
      <c r="B1295" s="2"/>
      <c r="F1295">
        <v>22</v>
      </c>
      <c r="G1295" t="s">
        <v>76</v>
      </c>
      <c r="H1295" t="s">
        <v>1086</v>
      </c>
    </row>
    <row r="1296" spans="2:8" x14ac:dyDescent="0.2">
      <c r="B1296" s="2"/>
      <c r="F1296">
        <v>22</v>
      </c>
      <c r="G1296" t="s">
        <v>76</v>
      </c>
      <c r="H1296" t="s">
        <v>1087</v>
      </c>
    </row>
    <row r="1297" spans="2:8" x14ac:dyDescent="0.2">
      <c r="B1297" s="2"/>
      <c r="F1297">
        <v>22</v>
      </c>
      <c r="G1297" t="s">
        <v>76</v>
      </c>
      <c r="H1297" t="s">
        <v>1088</v>
      </c>
    </row>
    <row r="1298" spans="2:8" x14ac:dyDescent="0.2">
      <c r="B1298" s="2"/>
      <c r="F1298">
        <v>22</v>
      </c>
      <c r="G1298" t="s">
        <v>76</v>
      </c>
      <c r="H1298" t="s">
        <v>1089</v>
      </c>
    </row>
    <row r="1299" spans="2:8" x14ac:dyDescent="0.2">
      <c r="B1299" s="2"/>
      <c r="F1299">
        <v>22</v>
      </c>
      <c r="G1299" t="s">
        <v>76</v>
      </c>
      <c r="H1299" t="s">
        <v>1090</v>
      </c>
    </row>
    <row r="1300" spans="2:8" x14ac:dyDescent="0.2">
      <c r="B1300" s="2"/>
      <c r="F1300">
        <v>22</v>
      </c>
      <c r="G1300" t="s">
        <v>76</v>
      </c>
      <c r="H1300" t="s">
        <v>1091</v>
      </c>
    </row>
    <row r="1301" spans="2:8" x14ac:dyDescent="0.2">
      <c r="B1301" s="2"/>
      <c r="F1301">
        <v>22</v>
      </c>
      <c r="G1301" t="s">
        <v>76</v>
      </c>
      <c r="H1301" t="s">
        <v>1092</v>
      </c>
    </row>
    <row r="1302" spans="2:8" x14ac:dyDescent="0.2">
      <c r="B1302" s="2"/>
      <c r="F1302">
        <v>22</v>
      </c>
      <c r="G1302" t="s">
        <v>76</v>
      </c>
      <c r="H1302" t="s">
        <v>1094</v>
      </c>
    </row>
    <row r="1303" spans="2:8" x14ac:dyDescent="0.2">
      <c r="B1303" s="2"/>
      <c r="F1303">
        <v>22</v>
      </c>
      <c r="G1303" t="s">
        <v>76</v>
      </c>
      <c r="H1303" t="s">
        <v>1093</v>
      </c>
    </row>
    <row r="1304" spans="2:8" x14ac:dyDescent="0.2">
      <c r="B1304" s="2"/>
      <c r="F1304">
        <v>22</v>
      </c>
      <c r="G1304" t="s">
        <v>76</v>
      </c>
      <c r="H1304" t="s">
        <v>1097</v>
      </c>
    </row>
    <row r="1305" spans="2:8" x14ac:dyDescent="0.2">
      <c r="B1305" s="2"/>
      <c r="F1305">
        <v>22</v>
      </c>
      <c r="G1305" t="s">
        <v>76</v>
      </c>
      <c r="H1305" t="s">
        <v>1095</v>
      </c>
    </row>
    <row r="1306" spans="2:8" x14ac:dyDescent="0.2">
      <c r="B1306" s="2"/>
      <c r="F1306">
        <v>22</v>
      </c>
      <c r="G1306" t="s">
        <v>76</v>
      </c>
      <c r="H1306" t="s">
        <v>1096</v>
      </c>
    </row>
    <row r="1307" spans="2:8" x14ac:dyDescent="0.2">
      <c r="B1307" s="2"/>
      <c r="F1307">
        <v>22</v>
      </c>
      <c r="G1307" t="s">
        <v>76</v>
      </c>
      <c r="H1307" t="s">
        <v>1098</v>
      </c>
    </row>
    <row r="1308" spans="2:8" x14ac:dyDescent="0.2">
      <c r="B1308" s="2"/>
      <c r="F1308">
        <v>22</v>
      </c>
      <c r="G1308" t="s">
        <v>76</v>
      </c>
      <c r="H1308" t="s">
        <v>1099</v>
      </c>
    </row>
    <row r="1309" spans="2:8" x14ac:dyDescent="0.2">
      <c r="B1309" s="2"/>
      <c r="F1309">
        <v>22</v>
      </c>
      <c r="G1309" t="s">
        <v>76</v>
      </c>
      <c r="H1309" t="s">
        <v>1100</v>
      </c>
    </row>
    <row r="1310" spans="2:8" x14ac:dyDescent="0.2">
      <c r="B1310" s="2"/>
      <c r="F1310">
        <v>22</v>
      </c>
      <c r="G1310" t="s">
        <v>76</v>
      </c>
      <c r="H1310" t="s">
        <v>1101</v>
      </c>
    </row>
    <row r="1311" spans="2:8" x14ac:dyDescent="0.2">
      <c r="B1311" s="2"/>
      <c r="F1311">
        <v>22</v>
      </c>
      <c r="G1311" t="s">
        <v>76</v>
      </c>
      <c r="H1311" t="s">
        <v>1102</v>
      </c>
    </row>
    <row r="1312" spans="2:8" x14ac:dyDescent="0.2">
      <c r="B1312" s="2"/>
      <c r="F1312">
        <v>22</v>
      </c>
      <c r="G1312" t="s">
        <v>76</v>
      </c>
      <c r="H1312" t="s">
        <v>1103</v>
      </c>
    </row>
    <row r="1313" spans="2:8" x14ac:dyDescent="0.2">
      <c r="B1313" s="2"/>
      <c r="F1313">
        <v>22</v>
      </c>
      <c r="G1313" t="s">
        <v>76</v>
      </c>
      <c r="H1313" t="s">
        <v>1104</v>
      </c>
    </row>
    <row r="1314" spans="2:8" x14ac:dyDescent="0.2">
      <c r="B1314" s="2"/>
      <c r="F1314">
        <v>22</v>
      </c>
      <c r="G1314" t="s">
        <v>76</v>
      </c>
      <c r="H1314" t="s">
        <v>1105</v>
      </c>
    </row>
    <row r="1315" spans="2:8" x14ac:dyDescent="0.2">
      <c r="B1315" s="2"/>
      <c r="F1315">
        <v>22</v>
      </c>
      <c r="G1315" t="s">
        <v>76</v>
      </c>
      <c r="H1315" t="s">
        <v>1106</v>
      </c>
    </row>
    <row r="1316" spans="2:8" x14ac:dyDescent="0.2">
      <c r="B1316" s="2"/>
      <c r="F1316">
        <v>22</v>
      </c>
      <c r="G1316" t="s">
        <v>76</v>
      </c>
      <c r="H1316" t="s">
        <v>1107</v>
      </c>
    </row>
    <row r="1317" spans="2:8" x14ac:dyDescent="0.2">
      <c r="B1317" s="2"/>
      <c r="F1317">
        <v>22</v>
      </c>
      <c r="G1317" t="s">
        <v>76</v>
      </c>
      <c r="H1317" t="s">
        <v>1108</v>
      </c>
    </row>
    <row r="1318" spans="2:8" x14ac:dyDescent="0.2">
      <c r="B1318" s="2"/>
      <c r="F1318">
        <v>22</v>
      </c>
      <c r="G1318" t="s">
        <v>76</v>
      </c>
      <c r="H1318" t="s">
        <v>1109</v>
      </c>
    </row>
    <row r="1319" spans="2:8" x14ac:dyDescent="0.2">
      <c r="B1319" s="2"/>
      <c r="F1319">
        <v>22</v>
      </c>
      <c r="G1319" t="s">
        <v>76</v>
      </c>
      <c r="H1319" t="s">
        <v>1110</v>
      </c>
    </row>
    <row r="1320" spans="2:8" x14ac:dyDescent="0.2">
      <c r="B1320" s="2"/>
      <c r="F1320">
        <v>22</v>
      </c>
      <c r="G1320" t="s">
        <v>76</v>
      </c>
      <c r="H1320" t="s">
        <v>1111</v>
      </c>
    </row>
    <row r="1321" spans="2:8" x14ac:dyDescent="0.2">
      <c r="B1321" s="2"/>
      <c r="F1321">
        <v>22</v>
      </c>
      <c r="G1321" t="s">
        <v>76</v>
      </c>
      <c r="H1321" t="s">
        <v>1112</v>
      </c>
    </row>
    <row r="1322" spans="2:8" x14ac:dyDescent="0.2">
      <c r="B1322" s="2"/>
      <c r="F1322">
        <v>22</v>
      </c>
      <c r="G1322" t="s">
        <v>76</v>
      </c>
      <c r="H1322" t="s">
        <v>1113</v>
      </c>
    </row>
    <row r="1323" spans="2:8" x14ac:dyDescent="0.2">
      <c r="B1323" s="2"/>
      <c r="F1323">
        <v>22</v>
      </c>
      <c r="G1323" t="s">
        <v>76</v>
      </c>
      <c r="H1323" t="s">
        <v>1114</v>
      </c>
    </row>
    <row r="1324" spans="2:8" x14ac:dyDescent="0.2">
      <c r="B1324" s="2"/>
      <c r="F1324">
        <v>22</v>
      </c>
      <c r="G1324" t="s">
        <v>76</v>
      </c>
      <c r="H1324" t="s">
        <v>1115</v>
      </c>
    </row>
    <row r="1325" spans="2:8" x14ac:dyDescent="0.2">
      <c r="B1325" s="2"/>
      <c r="F1325">
        <v>22</v>
      </c>
      <c r="G1325" t="s">
        <v>76</v>
      </c>
      <c r="H1325" t="s">
        <v>1116</v>
      </c>
    </row>
    <row r="1326" spans="2:8" x14ac:dyDescent="0.2">
      <c r="B1326" s="2"/>
      <c r="F1326">
        <v>22</v>
      </c>
      <c r="G1326" t="s">
        <v>76</v>
      </c>
      <c r="H1326" t="s">
        <v>1117</v>
      </c>
    </row>
    <row r="1327" spans="2:8" x14ac:dyDescent="0.2">
      <c r="B1327" s="2"/>
      <c r="F1327">
        <v>22</v>
      </c>
      <c r="G1327" t="s">
        <v>76</v>
      </c>
      <c r="H1327" t="s">
        <v>1118</v>
      </c>
    </row>
    <row r="1328" spans="2:8" x14ac:dyDescent="0.2">
      <c r="B1328" s="2"/>
      <c r="F1328">
        <v>22</v>
      </c>
      <c r="G1328" t="s">
        <v>76</v>
      </c>
      <c r="H1328" t="s">
        <v>1119</v>
      </c>
    </row>
    <row r="1329" spans="2:8" x14ac:dyDescent="0.2">
      <c r="B1329" s="2"/>
      <c r="F1329">
        <v>22</v>
      </c>
      <c r="G1329" t="s">
        <v>76</v>
      </c>
      <c r="H1329" t="s">
        <v>1120</v>
      </c>
    </row>
    <row r="1330" spans="2:8" x14ac:dyDescent="0.2">
      <c r="B1330" s="2"/>
      <c r="F1330">
        <v>22</v>
      </c>
      <c r="G1330" t="s">
        <v>76</v>
      </c>
      <c r="H1330" t="s">
        <v>1121</v>
      </c>
    </row>
    <row r="1331" spans="2:8" x14ac:dyDescent="0.2">
      <c r="B1331" s="2"/>
      <c r="F1331">
        <v>22</v>
      </c>
      <c r="G1331" t="s">
        <v>76</v>
      </c>
      <c r="H1331" t="s">
        <v>1122</v>
      </c>
    </row>
    <row r="1332" spans="2:8" x14ac:dyDescent="0.2">
      <c r="B1332" s="2"/>
      <c r="F1332">
        <v>22</v>
      </c>
      <c r="G1332" t="s">
        <v>76</v>
      </c>
      <c r="H1332" t="s">
        <v>1123</v>
      </c>
    </row>
    <row r="1333" spans="2:8" x14ac:dyDescent="0.2">
      <c r="B1333" s="2"/>
      <c r="F1333">
        <v>22</v>
      </c>
      <c r="G1333" t="s">
        <v>76</v>
      </c>
      <c r="H1333" t="s">
        <v>1124</v>
      </c>
    </row>
    <row r="1334" spans="2:8" x14ac:dyDescent="0.2">
      <c r="B1334" s="2"/>
      <c r="F1334">
        <v>22</v>
      </c>
      <c r="G1334" t="s">
        <v>76</v>
      </c>
      <c r="H1334" t="s">
        <v>1125</v>
      </c>
    </row>
    <row r="1335" spans="2:8" x14ac:dyDescent="0.2">
      <c r="B1335" s="2"/>
      <c r="F1335">
        <v>22</v>
      </c>
      <c r="G1335" t="s">
        <v>76</v>
      </c>
      <c r="H1335" t="s">
        <v>1126</v>
      </c>
    </row>
    <row r="1336" spans="2:8" x14ac:dyDescent="0.2">
      <c r="B1336" s="2"/>
      <c r="F1336">
        <v>22</v>
      </c>
      <c r="G1336" t="s">
        <v>76</v>
      </c>
      <c r="H1336" t="s">
        <v>1127</v>
      </c>
    </row>
    <row r="1337" spans="2:8" x14ac:dyDescent="0.2">
      <c r="B1337" s="2"/>
      <c r="F1337">
        <v>22</v>
      </c>
      <c r="G1337" t="s">
        <v>76</v>
      </c>
      <c r="H1337" t="s">
        <v>1128</v>
      </c>
    </row>
    <row r="1338" spans="2:8" x14ac:dyDescent="0.2">
      <c r="B1338" s="2"/>
      <c r="F1338">
        <v>22</v>
      </c>
      <c r="G1338" t="s">
        <v>76</v>
      </c>
      <c r="H1338" t="s">
        <v>1129</v>
      </c>
    </row>
    <row r="1339" spans="2:8" x14ac:dyDescent="0.2">
      <c r="B1339" s="2"/>
      <c r="F1339">
        <v>22</v>
      </c>
      <c r="G1339" t="s">
        <v>76</v>
      </c>
      <c r="H1339" t="s">
        <v>1130</v>
      </c>
    </row>
    <row r="1340" spans="2:8" x14ac:dyDescent="0.2">
      <c r="B1340" s="2"/>
      <c r="F1340">
        <v>22</v>
      </c>
      <c r="G1340" t="s">
        <v>76</v>
      </c>
      <c r="H1340" t="s">
        <v>1131</v>
      </c>
    </row>
    <row r="1341" spans="2:8" x14ac:dyDescent="0.2">
      <c r="B1341" s="2"/>
      <c r="F1341">
        <v>23</v>
      </c>
      <c r="G1341" t="s">
        <v>77</v>
      </c>
      <c r="H1341" t="s">
        <v>1132</v>
      </c>
    </row>
    <row r="1342" spans="2:8" x14ac:dyDescent="0.2">
      <c r="B1342" s="2"/>
      <c r="F1342">
        <v>23</v>
      </c>
      <c r="G1342" t="s">
        <v>77</v>
      </c>
      <c r="H1342" t="s">
        <v>1133</v>
      </c>
    </row>
    <row r="1343" spans="2:8" x14ac:dyDescent="0.2">
      <c r="B1343" s="2"/>
      <c r="F1343">
        <v>23</v>
      </c>
      <c r="G1343" t="s">
        <v>77</v>
      </c>
      <c r="H1343" t="s">
        <v>1134</v>
      </c>
    </row>
    <row r="1344" spans="2:8" x14ac:dyDescent="0.2">
      <c r="B1344" s="2"/>
      <c r="F1344">
        <v>23</v>
      </c>
      <c r="G1344" t="s">
        <v>77</v>
      </c>
      <c r="H1344" t="s">
        <v>1135</v>
      </c>
    </row>
    <row r="1345" spans="2:8" x14ac:dyDescent="0.2">
      <c r="B1345" s="2"/>
      <c r="F1345">
        <v>23</v>
      </c>
      <c r="G1345" t="s">
        <v>77</v>
      </c>
      <c r="H1345" t="s">
        <v>1136</v>
      </c>
    </row>
    <row r="1346" spans="2:8" x14ac:dyDescent="0.2">
      <c r="B1346" s="2"/>
      <c r="F1346">
        <v>23</v>
      </c>
      <c r="G1346" t="s">
        <v>77</v>
      </c>
      <c r="H1346" t="s">
        <v>1137</v>
      </c>
    </row>
    <row r="1347" spans="2:8" x14ac:dyDescent="0.2">
      <c r="B1347" s="2"/>
      <c r="F1347">
        <v>23</v>
      </c>
      <c r="G1347" t="s">
        <v>77</v>
      </c>
      <c r="H1347" t="s">
        <v>1138</v>
      </c>
    </row>
    <row r="1348" spans="2:8" x14ac:dyDescent="0.2">
      <c r="B1348" s="2"/>
      <c r="F1348">
        <v>23</v>
      </c>
      <c r="G1348" t="s">
        <v>77</v>
      </c>
      <c r="H1348" t="s">
        <v>1139</v>
      </c>
    </row>
    <row r="1349" spans="2:8" x14ac:dyDescent="0.2">
      <c r="B1349" s="2"/>
      <c r="F1349">
        <v>23</v>
      </c>
      <c r="G1349" t="s">
        <v>77</v>
      </c>
      <c r="H1349" t="s">
        <v>1140</v>
      </c>
    </row>
    <row r="1350" spans="2:8" x14ac:dyDescent="0.2">
      <c r="B1350" s="2"/>
      <c r="F1350">
        <v>23</v>
      </c>
      <c r="G1350" t="s">
        <v>77</v>
      </c>
      <c r="H1350" t="s">
        <v>1141</v>
      </c>
    </row>
    <row r="1351" spans="2:8" x14ac:dyDescent="0.2">
      <c r="B1351" s="2"/>
      <c r="F1351">
        <v>23</v>
      </c>
      <c r="G1351" t="s">
        <v>77</v>
      </c>
      <c r="H1351" t="s">
        <v>1142</v>
      </c>
    </row>
    <row r="1352" spans="2:8" x14ac:dyDescent="0.2">
      <c r="B1352" s="2"/>
      <c r="F1352">
        <v>23</v>
      </c>
      <c r="G1352" t="s">
        <v>77</v>
      </c>
      <c r="H1352" t="s">
        <v>1143</v>
      </c>
    </row>
    <row r="1353" spans="2:8" x14ac:dyDescent="0.2">
      <c r="B1353" s="2"/>
      <c r="F1353">
        <v>23</v>
      </c>
      <c r="G1353" t="s">
        <v>77</v>
      </c>
      <c r="H1353" t="s">
        <v>1144</v>
      </c>
    </row>
    <row r="1354" spans="2:8" x14ac:dyDescent="0.2">
      <c r="B1354" s="2"/>
      <c r="F1354">
        <v>23</v>
      </c>
      <c r="G1354" t="s">
        <v>77</v>
      </c>
      <c r="H1354" t="s">
        <v>1145</v>
      </c>
    </row>
    <row r="1355" spans="2:8" x14ac:dyDescent="0.2">
      <c r="B1355" s="2"/>
      <c r="F1355">
        <v>23</v>
      </c>
      <c r="G1355" t="s">
        <v>77</v>
      </c>
      <c r="H1355" t="s">
        <v>1146</v>
      </c>
    </row>
    <row r="1356" spans="2:8" x14ac:dyDescent="0.2">
      <c r="B1356" s="2"/>
      <c r="F1356">
        <v>23</v>
      </c>
      <c r="G1356" t="s">
        <v>77</v>
      </c>
      <c r="H1356" t="s">
        <v>1147</v>
      </c>
    </row>
    <row r="1357" spans="2:8" x14ac:dyDescent="0.2">
      <c r="B1357" s="2"/>
      <c r="F1357">
        <v>23</v>
      </c>
      <c r="G1357" t="s">
        <v>77</v>
      </c>
      <c r="H1357" t="s">
        <v>1148</v>
      </c>
    </row>
    <row r="1358" spans="2:8" x14ac:dyDescent="0.2">
      <c r="B1358" s="2"/>
      <c r="F1358">
        <v>23</v>
      </c>
      <c r="G1358" t="s">
        <v>77</v>
      </c>
      <c r="H1358" t="s">
        <v>1149</v>
      </c>
    </row>
    <row r="1359" spans="2:8" x14ac:dyDescent="0.2">
      <c r="B1359" s="2"/>
      <c r="F1359">
        <v>23</v>
      </c>
      <c r="G1359" t="s">
        <v>77</v>
      </c>
      <c r="H1359" t="s">
        <v>1150</v>
      </c>
    </row>
    <row r="1360" spans="2:8" x14ac:dyDescent="0.2">
      <c r="B1360" s="2"/>
      <c r="F1360">
        <v>23</v>
      </c>
      <c r="G1360" t="s">
        <v>77</v>
      </c>
      <c r="H1360" t="s">
        <v>1151</v>
      </c>
    </row>
    <row r="1361" spans="2:8" x14ac:dyDescent="0.2">
      <c r="B1361" s="2"/>
      <c r="F1361">
        <v>23</v>
      </c>
      <c r="G1361" t="s">
        <v>77</v>
      </c>
      <c r="H1361" t="s">
        <v>1152</v>
      </c>
    </row>
    <row r="1362" spans="2:8" x14ac:dyDescent="0.2">
      <c r="B1362" s="2"/>
      <c r="F1362">
        <v>23</v>
      </c>
      <c r="G1362" t="s">
        <v>77</v>
      </c>
      <c r="H1362" t="s">
        <v>1153</v>
      </c>
    </row>
    <row r="1363" spans="2:8" x14ac:dyDescent="0.2">
      <c r="B1363" s="2"/>
      <c r="F1363">
        <v>23</v>
      </c>
      <c r="G1363" t="s">
        <v>77</v>
      </c>
      <c r="H1363" t="s">
        <v>1154</v>
      </c>
    </row>
    <row r="1364" spans="2:8" x14ac:dyDescent="0.2">
      <c r="B1364" s="2"/>
      <c r="F1364">
        <v>23</v>
      </c>
      <c r="G1364" t="s">
        <v>77</v>
      </c>
      <c r="H1364" t="s">
        <v>1155</v>
      </c>
    </row>
    <row r="1365" spans="2:8" x14ac:dyDescent="0.2">
      <c r="B1365" s="2"/>
      <c r="F1365">
        <v>23</v>
      </c>
      <c r="G1365" t="s">
        <v>77</v>
      </c>
      <c r="H1365" t="s">
        <v>1156</v>
      </c>
    </row>
    <row r="1366" spans="2:8" x14ac:dyDescent="0.2">
      <c r="B1366" s="2"/>
      <c r="F1366">
        <v>23</v>
      </c>
      <c r="G1366" t="s">
        <v>77</v>
      </c>
      <c r="H1366" t="s">
        <v>1157</v>
      </c>
    </row>
    <row r="1367" spans="2:8" x14ac:dyDescent="0.2">
      <c r="B1367" s="2"/>
      <c r="F1367">
        <v>23</v>
      </c>
      <c r="G1367" t="s">
        <v>77</v>
      </c>
      <c r="H1367" t="s">
        <v>1158</v>
      </c>
    </row>
    <row r="1368" spans="2:8" x14ac:dyDescent="0.2">
      <c r="B1368" s="2"/>
      <c r="F1368">
        <v>23</v>
      </c>
      <c r="G1368" t="s">
        <v>77</v>
      </c>
      <c r="H1368" t="s">
        <v>1159</v>
      </c>
    </row>
    <row r="1369" spans="2:8" x14ac:dyDescent="0.2">
      <c r="B1369" s="2"/>
      <c r="F1369">
        <v>23</v>
      </c>
      <c r="G1369" t="s">
        <v>77</v>
      </c>
      <c r="H1369" t="s">
        <v>1160</v>
      </c>
    </row>
    <row r="1370" spans="2:8" x14ac:dyDescent="0.2">
      <c r="B1370" s="2"/>
      <c r="F1370">
        <v>23</v>
      </c>
      <c r="G1370" t="s">
        <v>77</v>
      </c>
      <c r="H1370" t="s">
        <v>1161</v>
      </c>
    </row>
    <row r="1371" spans="2:8" x14ac:dyDescent="0.2">
      <c r="B1371" s="2"/>
      <c r="F1371">
        <v>23</v>
      </c>
      <c r="G1371" t="s">
        <v>77</v>
      </c>
      <c r="H1371" t="s">
        <v>1162</v>
      </c>
    </row>
    <row r="1372" spans="2:8" x14ac:dyDescent="0.2">
      <c r="B1372" s="2"/>
      <c r="F1372">
        <v>23</v>
      </c>
      <c r="G1372" t="s">
        <v>77</v>
      </c>
      <c r="H1372" t="s">
        <v>1163</v>
      </c>
    </row>
    <row r="1373" spans="2:8" x14ac:dyDescent="0.2">
      <c r="B1373" s="2"/>
      <c r="F1373">
        <v>23</v>
      </c>
      <c r="G1373" t="s">
        <v>77</v>
      </c>
      <c r="H1373" t="s">
        <v>1164</v>
      </c>
    </row>
    <row r="1374" spans="2:8" x14ac:dyDescent="0.2">
      <c r="B1374" s="2"/>
      <c r="F1374">
        <v>23</v>
      </c>
      <c r="G1374" t="s">
        <v>77</v>
      </c>
      <c r="H1374" t="s">
        <v>1165</v>
      </c>
    </row>
    <row r="1375" spans="2:8" x14ac:dyDescent="0.2">
      <c r="B1375" s="2"/>
      <c r="F1375">
        <v>23</v>
      </c>
      <c r="G1375" t="s">
        <v>77</v>
      </c>
      <c r="H1375" t="s">
        <v>1166</v>
      </c>
    </row>
    <row r="1376" spans="2:8" x14ac:dyDescent="0.2">
      <c r="B1376" s="2"/>
      <c r="F1376">
        <v>23</v>
      </c>
      <c r="G1376" t="s">
        <v>77</v>
      </c>
      <c r="H1376" t="s">
        <v>1167</v>
      </c>
    </row>
    <row r="1377" spans="2:8" x14ac:dyDescent="0.2">
      <c r="B1377" s="2"/>
      <c r="F1377">
        <v>23</v>
      </c>
      <c r="G1377" t="s">
        <v>77</v>
      </c>
      <c r="H1377" t="s">
        <v>1168</v>
      </c>
    </row>
    <row r="1378" spans="2:8" x14ac:dyDescent="0.2">
      <c r="B1378" s="2"/>
      <c r="F1378">
        <v>23</v>
      </c>
      <c r="G1378" t="s">
        <v>77</v>
      </c>
      <c r="H1378" t="s">
        <v>1169</v>
      </c>
    </row>
    <row r="1379" spans="2:8" x14ac:dyDescent="0.2">
      <c r="B1379" s="2"/>
      <c r="F1379">
        <v>23</v>
      </c>
      <c r="G1379" t="s">
        <v>77</v>
      </c>
      <c r="H1379" t="s">
        <v>1170</v>
      </c>
    </row>
    <row r="1380" spans="2:8" x14ac:dyDescent="0.2">
      <c r="B1380" s="2"/>
      <c r="F1380">
        <v>23</v>
      </c>
      <c r="G1380" t="s">
        <v>77</v>
      </c>
      <c r="H1380" t="s">
        <v>1171</v>
      </c>
    </row>
    <row r="1381" spans="2:8" x14ac:dyDescent="0.2">
      <c r="B1381" s="2"/>
      <c r="F1381">
        <v>23</v>
      </c>
      <c r="G1381" t="s">
        <v>77</v>
      </c>
      <c r="H1381" t="s">
        <v>1172</v>
      </c>
    </row>
    <row r="1382" spans="2:8" x14ac:dyDescent="0.2">
      <c r="B1382" s="2"/>
      <c r="F1382">
        <v>23</v>
      </c>
      <c r="G1382" t="s">
        <v>77</v>
      </c>
      <c r="H1382" t="s">
        <v>1173</v>
      </c>
    </row>
    <row r="1383" spans="2:8" x14ac:dyDescent="0.2">
      <c r="B1383" s="2"/>
      <c r="F1383">
        <v>23</v>
      </c>
      <c r="G1383" t="s">
        <v>77</v>
      </c>
      <c r="H1383" t="s">
        <v>1174</v>
      </c>
    </row>
    <row r="1384" spans="2:8" x14ac:dyDescent="0.2">
      <c r="B1384" s="2"/>
      <c r="F1384">
        <v>23</v>
      </c>
      <c r="G1384" t="s">
        <v>77</v>
      </c>
      <c r="H1384" t="s">
        <v>1175</v>
      </c>
    </row>
    <row r="1385" spans="2:8" x14ac:dyDescent="0.2">
      <c r="B1385" s="2"/>
      <c r="F1385">
        <v>23</v>
      </c>
      <c r="G1385" t="s">
        <v>77</v>
      </c>
      <c r="H1385" t="s">
        <v>1176</v>
      </c>
    </row>
    <row r="1386" spans="2:8" x14ac:dyDescent="0.2">
      <c r="B1386" s="2"/>
      <c r="F1386">
        <v>23</v>
      </c>
      <c r="G1386" t="s">
        <v>77</v>
      </c>
      <c r="H1386" t="s">
        <v>1177</v>
      </c>
    </row>
    <row r="1387" spans="2:8" x14ac:dyDescent="0.2">
      <c r="B1387" s="2"/>
      <c r="F1387">
        <v>23</v>
      </c>
      <c r="G1387" t="s">
        <v>77</v>
      </c>
      <c r="H1387" t="s">
        <v>1178</v>
      </c>
    </row>
    <row r="1388" spans="2:8" x14ac:dyDescent="0.2">
      <c r="B1388" s="2"/>
      <c r="F1388">
        <v>23</v>
      </c>
      <c r="G1388" t="s">
        <v>77</v>
      </c>
      <c r="H1388" t="s">
        <v>1179</v>
      </c>
    </row>
    <row r="1389" spans="2:8" x14ac:dyDescent="0.2">
      <c r="B1389" s="2"/>
      <c r="F1389">
        <v>23</v>
      </c>
      <c r="G1389" t="s">
        <v>77</v>
      </c>
      <c r="H1389" t="s">
        <v>1180</v>
      </c>
    </row>
    <row r="1390" spans="2:8" x14ac:dyDescent="0.2">
      <c r="B1390" s="2"/>
      <c r="F1390">
        <v>23</v>
      </c>
      <c r="G1390" t="s">
        <v>77</v>
      </c>
      <c r="H1390" t="s">
        <v>1181</v>
      </c>
    </row>
    <row r="1391" spans="2:8" x14ac:dyDescent="0.2">
      <c r="B1391" s="2"/>
      <c r="F1391">
        <v>23</v>
      </c>
      <c r="G1391" t="s">
        <v>77</v>
      </c>
      <c r="H1391" t="s">
        <v>1182</v>
      </c>
    </row>
    <row r="1392" spans="2:8" x14ac:dyDescent="0.2">
      <c r="B1392" s="2"/>
      <c r="F1392">
        <v>23</v>
      </c>
      <c r="G1392" t="s">
        <v>77</v>
      </c>
      <c r="H1392" t="s">
        <v>1183</v>
      </c>
    </row>
    <row r="1393" spans="2:8" x14ac:dyDescent="0.2">
      <c r="B1393" s="2"/>
      <c r="F1393">
        <v>23</v>
      </c>
      <c r="G1393" t="s">
        <v>77</v>
      </c>
      <c r="H1393" t="s">
        <v>1184</v>
      </c>
    </row>
    <row r="1394" spans="2:8" x14ac:dyDescent="0.2">
      <c r="B1394" s="2"/>
      <c r="F1394">
        <v>23</v>
      </c>
      <c r="G1394" t="s">
        <v>77</v>
      </c>
      <c r="H1394" t="s">
        <v>1185</v>
      </c>
    </row>
    <row r="1395" spans="2:8" x14ac:dyDescent="0.2">
      <c r="B1395" s="2"/>
      <c r="F1395">
        <v>23</v>
      </c>
      <c r="G1395" t="s">
        <v>77</v>
      </c>
      <c r="H1395" t="s">
        <v>1186</v>
      </c>
    </row>
    <row r="1396" spans="2:8" x14ac:dyDescent="0.2">
      <c r="B1396" s="2"/>
      <c r="F1396">
        <v>23</v>
      </c>
      <c r="G1396" t="s">
        <v>77</v>
      </c>
      <c r="H1396" t="s">
        <v>1187</v>
      </c>
    </row>
    <row r="1397" spans="2:8" x14ac:dyDescent="0.2">
      <c r="B1397" s="2"/>
      <c r="F1397">
        <v>23</v>
      </c>
      <c r="G1397" t="s">
        <v>77</v>
      </c>
      <c r="H1397" t="s">
        <v>1188</v>
      </c>
    </row>
    <row r="1398" spans="2:8" x14ac:dyDescent="0.2">
      <c r="B1398" s="2"/>
      <c r="F1398">
        <v>23</v>
      </c>
      <c r="G1398" t="s">
        <v>77</v>
      </c>
      <c r="H1398" t="s">
        <v>1189</v>
      </c>
    </row>
    <row r="1399" spans="2:8" x14ac:dyDescent="0.2">
      <c r="B1399" s="2"/>
      <c r="F1399">
        <v>23</v>
      </c>
      <c r="G1399" t="s">
        <v>77</v>
      </c>
      <c r="H1399" t="s">
        <v>1190</v>
      </c>
    </row>
    <row r="1400" spans="2:8" x14ac:dyDescent="0.2">
      <c r="B1400" s="2"/>
      <c r="F1400">
        <v>23</v>
      </c>
      <c r="G1400" t="s">
        <v>77</v>
      </c>
      <c r="H1400" t="s">
        <v>1191</v>
      </c>
    </row>
    <row r="1401" spans="2:8" x14ac:dyDescent="0.2">
      <c r="B1401" s="2"/>
      <c r="F1401">
        <v>23</v>
      </c>
      <c r="G1401" t="s">
        <v>77</v>
      </c>
      <c r="H1401" t="s">
        <v>1192</v>
      </c>
    </row>
    <row r="1402" spans="2:8" x14ac:dyDescent="0.2">
      <c r="B1402" s="2"/>
      <c r="F1402">
        <v>23</v>
      </c>
      <c r="G1402" t="s">
        <v>77</v>
      </c>
      <c r="H1402" t="s">
        <v>1193</v>
      </c>
    </row>
    <row r="1403" spans="2:8" x14ac:dyDescent="0.2">
      <c r="B1403" s="2"/>
      <c r="F1403">
        <v>23</v>
      </c>
      <c r="G1403" t="s">
        <v>77</v>
      </c>
      <c r="H1403" t="s">
        <v>1194</v>
      </c>
    </row>
    <row r="1404" spans="2:8" x14ac:dyDescent="0.2">
      <c r="B1404" s="2"/>
      <c r="F1404">
        <v>23</v>
      </c>
      <c r="G1404" t="s">
        <v>77</v>
      </c>
      <c r="H1404" t="s">
        <v>1195</v>
      </c>
    </row>
    <row r="1405" spans="2:8" x14ac:dyDescent="0.2">
      <c r="B1405" s="2"/>
      <c r="F1405">
        <v>23</v>
      </c>
      <c r="G1405" t="s">
        <v>77</v>
      </c>
      <c r="H1405" t="s">
        <v>1196</v>
      </c>
    </row>
    <row r="1406" spans="2:8" x14ac:dyDescent="0.2">
      <c r="B1406" s="2"/>
      <c r="F1406">
        <v>23</v>
      </c>
      <c r="G1406" t="s">
        <v>77</v>
      </c>
      <c r="H1406" t="s">
        <v>1197</v>
      </c>
    </row>
    <row r="1407" spans="2:8" x14ac:dyDescent="0.2">
      <c r="B1407" s="2"/>
      <c r="F1407">
        <v>23</v>
      </c>
      <c r="G1407" t="s">
        <v>77</v>
      </c>
      <c r="H1407" t="s">
        <v>1198</v>
      </c>
    </row>
    <row r="1408" spans="2:8" x14ac:dyDescent="0.2">
      <c r="B1408" s="2"/>
      <c r="F1408">
        <v>23</v>
      </c>
      <c r="G1408" t="s">
        <v>77</v>
      </c>
      <c r="H1408" t="s">
        <v>1199</v>
      </c>
    </row>
    <row r="1409" spans="2:8" x14ac:dyDescent="0.2">
      <c r="B1409" s="2"/>
      <c r="F1409">
        <v>23</v>
      </c>
      <c r="G1409" t="s">
        <v>77</v>
      </c>
      <c r="H1409" t="s">
        <v>1200</v>
      </c>
    </row>
    <row r="1410" spans="2:8" x14ac:dyDescent="0.2">
      <c r="B1410" s="2"/>
      <c r="F1410">
        <v>23</v>
      </c>
      <c r="G1410" t="s">
        <v>77</v>
      </c>
      <c r="H1410" t="s">
        <v>1201</v>
      </c>
    </row>
    <row r="1411" spans="2:8" x14ac:dyDescent="0.2">
      <c r="B1411" s="2"/>
      <c r="F1411">
        <v>23</v>
      </c>
      <c r="G1411" t="s">
        <v>77</v>
      </c>
      <c r="H1411" t="s">
        <v>1202</v>
      </c>
    </row>
    <row r="1412" spans="2:8" x14ac:dyDescent="0.2">
      <c r="B1412" s="2"/>
      <c r="F1412">
        <v>23</v>
      </c>
      <c r="G1412" t="s">
        <v>77</v>
      </c>
      <c r="H1412" t="s">
        <v>1203</v>
      </c>
    </row>
    <row r="1413" spans="2:8" x14ac:dyDescent="0.2">
      <c r="B1413" s="2"/>
      <c r="F1413">
        <v>23</v>
      </c>
      <c r="G1413" t="s">
        <v>77</v>
      </c>
      <c r="H1413" t="s">
        <v>1204</v>
      </c>
    </row>
    <row r="1414" spans="2:8" x14ac:dyDescent="0.2">
      <c r="B1414" s="2"/>
      <c r="F1414">
        <v>23</v>
      </c>
      <c r="G1414" t="s">
        <v>77</v>
      </c>
      <c r="H1414" t="s">
        <v>1205</v>
      </c>
    </row>
    <row r="1415" spans="2:8" x14ac:dyDescent="0.2">
      <c r="B1415" s="2"/>
      <c r="F1415">
        <v>23</v>
      </c>
      <c r="G1415" t="s">
        <v>77</v>
      </c>
      <c r="H1415" t="s">
        <v>1206</v>
      </c>
    </row>
    <row r="1416" spans="2:8" x14ac:dyDescent="0.2">
      <c r="B1416" s="2"/>
      <c r="F1416">
        <v>23</v>
      </c>
      <c r="G1416" t="s">
        <v>77</v>
      </c>
      <c r="H1416" t="s">
        <v>1207</v>
      </c>
    </row>
    <row r="1417" spans="2:8" x14ac:dyDescent="0.2">
      <c r="B1417" s="2"/>
      <c r="F1417">
        <v>23</v>
      </c>
      <c r="G1417" t="s">
        <v>77</v>
      </c>
      <c r="H1417" t="s">
        <v>1208</v>
      </c>
    </row>
    <row r="1418" spans="2:8" x14ac:dyDescent="0.2">
      <c r="B1418" s="2"/>
      <c r="F1418">
        <v>23</v>
      </c>
      <c r="G1418" t="s">
        <v>77</v>
      </c>
      <c r="H1418" t="s">
        <v>1209</v>
      </c>
    </row>
    <row r="1419" spans="2:8" x14ac:dyDescent="0.2">
      <c r="B1419" s="2"/>
      <c r="F1419">
        <v>23</v>
      </c>
      <c r="G1419" t="s">
        <v>77</v>
      </c>
      <c r="H1419" t="s">
        <v>1210</v>
      </c>
    </row>
    <row r="1420" spans="2:8" x14ac:dyDescent="0.2">
      <c r="B1420" s="2"/>
      <c r="F1420">
        <v>23</v>
      </c>
      <c r="G1420" t="s">
        <v>77</v>
      </c>
      <c r="H1420" t="s">
        <v>1211</v>
      </c>
    </row>
    <row r="1421" spans="2:8" x14ac:dyDescent="0.2">
      <c r="B1421" s="2"/>
      <c r="F1421">
        <v>23</v>
      </c>
      <c r="G1421" t="s">
        <v>77</v>
      </c>
      <c r="H1421" t="s">
        <v>1212</v>
      </c>
    </row>
    <row r="1422" spans="2:8" x14ac:dyDescent="0.2">
      <c r="B1422" s="2"/>
      <c r="F1422">
        <v>23</v>
      </c>
      <c r="G1422" t="s">
        <v>77</v>
      </c>
      <c r="H1422" t="s">
        <v>1213</v>
      </c>
    </row>
    <row r="1423" spans="2:8" x14ac:dyDescent="0.2">
      <c r="B1423" s="2"/>
      <c r="F1423">
        <v>23</v>
      </c>
      <c r="G1423" t="s">
        <v>77</v>
      </c>
      <c r="H1423" t="s">
        <v>1214</v>
      </c>
    </row>
    <row r="1424" spans="2:8" x14ac:dyDescent="0.2">
      <c r="B1424" s="2"/>
      <c r="F1424">
        <v>23</v>
      </c>
      <c r="G1424" t="s">
        <v>77</v>
      </c>
      <c r="H1424" t="s">
        <v>1215</v>
      </c>
    </row>
    <row r="1425" spans="2:8" x14ac:dyDescent="0.2">
      <c r="B1425" s="2"/>
      <c r="F1425">
        <v>23</v>
      </c>
      <c r="G1425" t="s">
        <v>77</v>
      </c>
      <c r="H1425" t="s">
        <v>1216</v>
      </c>
    </row>
    <row r="1426" spans="2:8" x14ac:dyDescent="0.2">
      <c r="B1426" s="2"/>
      <c r="F1426">
        <v>23</v>
      </c>
      <c r="G1426" t="s">
        <v>77</v>
      </c>
      <c r="H1426" t="s">
        <v>1217</v>
      </c>
    </row>
    <row r="1427" spans="2:8" x14ac:dyDescent="0.2">
      <c r="B1427" s="2"/>
      <c r="F1427">
        <v>23</v>
      </c>
      <c r="G1427" t="s">
        <v>77</v>
      </c>
      <c r="H1427" t="s">
        <v>1218</v>
      </c>
    </row>
    <row r="1428" spans="2:8" x14ac:dyDescent="0.2">
      <c r="B1428" s="2"/>
      <c r="F1428">
        <v>23</v>
      </c>
      <c r="G1428" t="s">
        <v>77</v>
      </c>
      <c r="H1428" t="s">
        <v>1219</v>
      </c>
    </row>
    <row r="1429" spans="2:8" x14ac:dyDescent="0.2">
      <c r="B1429" s="2"/>
      <c r="F1429">
        <v>23</v>
      </c>
      <c r="G1429" t="s">
        <v>77</v>
      </c>
      <c r="H1429" t="s">
        <v>1220</v>
      </c>
    </row>
    <row r="1430" spans="2:8" x14ac:dyDescent="0.2">
      <c r="B1430" s="2"/>
      <c r="F1430">
        <v>23</v>
      </c>
      <c r="G1430" t="s">
        <v>77</v>
      </c>
      <c r="H1430" t="s">
        <v>1221</v>
      </c>
    </row>
    <row r="1431" spans="2:8" x14ac:dyDescent="0.2">
      <c r="B1431" s="2"/>
      <c r="F1431">
        <v>23</v>
      </c>
      <c r="G1431" t="s">
        <v>77</v>
      </c>
      <c r="H1431" t="s">
        <v>1222</v>
      </c>
    </row>
    <row r="1432" spans="2:8" x14ac:dyDescent="0.2">
      <c r="B1432" s="2"/>
      <c r="F1432">
        <v>23</v>
      </c>
      <c r="G1432" t="s">
        <v>77</v>
      </c>
      <c r="H1432" t="s">
        <v>1223</v>
      </c>
    </row>
    <row r="1433" spans="2:8" x14ac:dyDescent="0.2">
      <c r="B1433" s="2"/>
      <c r="F1433">
        <v>23</v>
      </c>
      <c r="G1433" t="s">
        <v>77</v>
      </c>
      <c r="H1433" t="s">
        <v>1224</v>
      </c>
    </row>
    <row r="1434" spans="2:8" x14ac:dyDescent="0.2">
      <c r="B1434" s="2"/>
      <c r="F1434">
        <v>23</v>
      </c>
      <c r="G1434" t="s">
        <v>77</v>
      </c>
      <c r="H1434" t="s">
        <v>1225</v>
      </c>
    </row>
    <row r="1435" spans="2:8" x14ac:dyDescent="0.2">
      <c r="B1435" s="2"/>
      <c r="F1435">
        <v>23</v>
      </c>
      <c r="G1435" t="s">
        <v>77</v>
      </c>
      <c r="H1435" t="s">
        <v>1226</v>
      </c>
    </row>
    <row r="1436" spans="2:8" x14ac:dyDescent="0.2">
      <c r="B1436" s="2"/>
      <c r="F1436">
        <v>23</v>
      </c>
      <c r="G1436" t="s">
        <v>77</v>
      </c>
      <c r="H1436" t="s">
        <v>1227</v>
      </c>
    </row>
    <row r="1437" spans="2:8" x14ac:dyDescent="0.2">
      <c r="B1437" s="2"/>
      <c r="F1437">
        <v>23</v>
      </c>
      <c r="G1437" t="s">
        <v>77</v>
      </c>
      <c r="H1437" t="s">
        <v>1228</v>
      </c>
    </row>
    <row r="1438" spans="2:8" x14ac:dyDescent="0.2">
      <c r="B1438" s="2"/>
      <c r="F1438">
        <v>23</v>
      </c>
      <c r="G1438" t="s">
        <v>77</v>
      </c>
      <c r="H1438" t="s">
        <v>1229</v>
      </c>
    </row>
    <row r="1439" spans="2:8" x14ac:dyDescent="0.2">
      <c r="B1439" s="2"/>
      <c r="F1439">
        <v>23</v>
      </c>
      <c r="G1439" t="s">
        <v>77</v>
      </c>
      <c r="H1439" t="s">
        <v>1230</v>
      </c>
    </row>
    <row r="1440" spans="2:8" x14ac:dyDescent="0.2">
      <c r="B1440" s="2"/>
      <c r="F1440">
        <v>23</v>
      </c>
      <c r="G1440" t="s">
        <v>77</v>
      </c>
      <c r="H1440" t="s">
        <v>1231</v>
      </c>
    </row>
    <row r="1441" spans="2:8" x14ac:dyDescent="0.2">
      <c r="B1441" s="2"/>
      <c r="F1441">
        <v>23</v>
      </c>
      <c r="G1441" t="s">
        <v>77</v>
      </c>
      <c r="H1441" t="s">
        <v>1232</v>
      </c>
    </row>
    <row r="1442" spans="2:8" x14ac:dyDescent="0.2">
      <c r="B1442" s="2"/>
      <c r="F1442">
        <v>23</v>
      </c>
      <c r="G1442" t="s">
        <v>77</v>
      </c>
      <c r="H1442" t="s">
        <v>1233</v>
      </c>
    </row>
    <row r="1443" spans="2:8" x14ac:dyDescent="0.2">
      <c r="B1443" s="2"/>
      <c r="F1443">
        <v>23</v>
      </c>
      <c r="G1443" t="s">
        <v>77</v>
      </c>
      <c r="H1443" t="s">
        <v>1234</v>
      </c>
    </row>
    <row r="1444" spans="2:8" x14ac:dyDescent="0.2">
      <c r="B1444" s="2"/>
      <c r="F1444">
        <v>23</v>
      </c>
      <c r="G1444" t="s">
        <v>77</v>
      </c>
      <c r="H1444" t="s">
        <v>1235</v>
      </c>
    </row>
    <row r="1445" spans="2:8" x14ac:dyDescent="0.2">
      <c r="B1445" s="2"/>
      <c r="F1445">
        <v>23</v>
      </c>
      <c r="G1445" t="s">
        <v>77</v>
      </c>
      <c r="H1445" t="s">
        <v>1236</v>
      </c>
    </row>
    <row r="1446" spans="2:8" x14ac:dyDescent="0.2">
      <c r="B1446" s="2"/>
      <c r="F1446">
        <v>23</v>
      </c>
      <c r="G1446" t="s">
        <v>77</v>
      </c>
      <c r="H1446" t="s">
        <v>1237</v>
      </c>
    </row>
    <row r="1447" spans="2:8" x14ac:dyDescent="0.2">
      <c r="B1447" s="2"/>
      <c r="F1447">
        <v>23</v>
      </c>
      <c r="G1447" t="s">
        <v>77</v>
      </c>
      <c r="H1447" t="s">
        <v>1238</v>
      </c>
    </row>
    <row r="1448" spans="2:8" x14ac:dyDescent="0.2">
      <c r="B1448" s="2"/>
      <c r="F1448">
        <v>23</v>
      </c>
      <c r="G1448" t="s">
        <v>77</v>
      </c>
      <c r="H1448" t="s">
        <v>1239</v>
      </c>
    </row>
    <row r="1449" spans="2:8" x14ac:dyDescent="0.2">
      <c r="B1449" s="2"/>
      <c r="F1449">
        <v>23</v>
      </c>
      <c r="G1449" t="s">
        <v>77</v>
      </c>
      <c r="H1449" t="s">
        <v>1240</v>
      </c>
    </row>
    <row r="1450" spans="2:8" x14ac:dyDescent="0.2">
      <c r="B1450" s="2"/>
      <c r="F1450">
        <v>23</v>
      </c>
      <c r="G1450" t="s">
        <v>77</v>
      </c>
      <c r="H1450" t="s">
        <v>1241</v>
      </c>
    </row>
    <row r="1451" spans="2:8" x14ac:dyDescent="0.2">
      <c r="B1451" s="2"/>
      <c r="F1451">
        <v>23</v>
      </c>
      <c r="G1451" t="s">
        <v>77</v>
      </c>
      <c r="H1451" t="s">
        <v>1242</v>
      </c>
    </row>
    <row r="1452" spans="2:8" x14ac:dyDescent="0.2">
      <c r="B1452" s="2"/>
      <c r="F1452">
        <v>23</v>
      </c>
      <c r="G1452" t="s">
        <v>77</v>
      </c>
      <c r="H1452" t="s">
        <v>1243</v>
      </c>
    </row>
    <row r="1453" spans="2:8" x14ac:dyDescent="0.2">
      <c r="B1453" s="2"/>
      <c r="F1453">
        <v>23</v>
      </c>
      <c r="G1453" t="s">
        <v>77</v>
      </c>
      <c r="H1453" t="s">
        <v>1244</v>
      </c>
    </row>
    <row r="1454" spans="2:8" x14ac:dyDescent="0.2">
      <c r="B1454" s="2"/>
      <c r="F1454">
        <v>23</v>
      </c>
      <c r="G1454" t="s">
        <v>77</v>
      </c>
      <c r="H1454" t="s">
        <v>1245</v>
      </c>
    </row>
    <row r="1455" spans="2:8" x14ac:dyDescent="0.2">
      <c r="B1455" s="2"/>
      <c r="F1455">
        <v>23</v>
      </c>
      <c r="G1455" t="s">
        <v>77</v>
      </c>
      <c r="H1455" t="s">
        <v>1246</v>
      </c>
    </row>
    <row r="1456" spans="2:8" x14ac:dyDescent="0.2">
      <c r="B1456" s="2"/>
      <c r="F1456">
        <v>23</v>
      </c>
      <c r="G1456" t="s">
        <v>77</v>
      </c>
      <c r="H1456" t="s">
        <v>1247</v>
      </c>
    </row>
    <row r="1457" spans="2:8" x14ac:dyDescent="0.2">
      <c r="B1457" s="2"/>
      <c r="F1457">
        <v>23</v>
      </c>
      <c r="G1457" t="s">
        <v>77</v>
      </c>
      <c r="H1457" t="s">
        <v>1248</v>
      </c>
    </row>
    <row r="1458" spans="2:8" x14ac:dyDescent="0.2">
      <c r="B1458" s="2"/>
      <c r="F1458">
        <v>23</v>
      </c>
      <c r="G1458" t="s">
        <v>77</v>
      </c>
      <c r="H1458" t="s">
        <v>1249</v>
      </c>
    </row>
    <row r="1459" spans="2:8" x14ac:dyDescent="0.2">
      <c r="B1459" s="2"/>
      <c r="F1459">
        <v>23</v>
      </c>
      <c r="G1459" t="s">
        <v>77</v>
      </c>
      <c r="H1459" t="s">
        <v>1250</v>
      </c>
    </row>
    <row r="1460" spans="2:8" x14ac:dyDescent="0.2">
      <c r="B1460" s="2"/>
      <c r="F1460">
        <v>23</v>
      </c>
      <c r="G1460" t="s">
        <v>77</v>
      </c>
      <c r="H1460" t="s">
        <v>1251</v>
      </c>
    </row>
    <row r="1461" spans="2:8" x14ac:dyDescent="0.2">
      <c r="B1461" s="2"/>
      <c r="F1461">
        <v>23</v>
      </c>
      <c r="G1461" t="s">
        <v>77</v>
      </c>
      <c r="H1461" t="s">
        <v>1252</v>
      </c>
    </row>
    <row r="1462" spans="2:8" x14ac:dyDescent="0.2">
      <c r="B1462" s="2"/>
      <c r="F1462">
        <v>23</v>
      </c>
      <c r="G1462" t="s">
        <v>77</v>
      </c>
      <c r="H1462" t="s">
        <v>1253</v>
      </c>
    </row>
    <row r="1463" spans="2:8" x14ac:dyDescent="0.2">
      <c r="B1463" s="2"/>
      <c r="F1463">
        <v>23</v>
      </c>
      <c r="G1463" t="s">
        <v>77</v>
      </c>
      <c r="H1463" t="s">
        <v>1254</v>
      </c>
    </row>
    <row r="1464" spans="2:8" x14ac:dyDescent="0.2">
      <c r="B1464" s="2"/>
      <c r="F1464">
        <v>23</v>
      </c>
      <c r="G1464" t="s">
        <v>77</v>
      </c>
      <c r="H1464" t="s">
        <v>1255</v>
      </c>
    </row>
    <row r="1465" spans="2:8" x14ac:dyDescent="0.2">
      <c r="B1465" s="2"/>
      <c r="F1465">
        <v>23</v>
      </c>
      <c r="G1465" t="s">
        <v>77</v>
      </c>
      <c r="H1465" t="s">
        <v>1256</v>
      </c>
    </row>
    <row r="1466" spans="2:8" x14ac:dyDescent="0.2">
      <c r="B1466" s="2"/>
      <c r="F1466">
        <v>23</v>
      </c>
      <c r="G1466" t="s">
        <v>77</v>
      </c>
      <c r="H1466" t="s">
        <v>1257</v>
      </c>
    </row>
    <row r="1467" spans="2:8" x14ac:dyDescent="0.2">
      <c r="B1467" s="2"/>
      <c r="F1467">
        <v>23</v>
      </c>
      <c r="G1467" t="s">
        <v>77</v>
      </c>
      <c r="H1467" t="s">
        <v>1258</v>
      </c>
    </row>
    <row r="1468" spans="2:8" x14ac:dyDescent="0.2">
      <c r="B1468" s="2"/>
      <c r="F1468">
        <v>23</v>
      </c>
      <c r="G1468" t="s">
        <v>77</v>
      </c>
      <c r="H1468" t="s">
        <v>1259</v>
      </c>
    </row>
    <row r="1469" spans="2:8" x14ac:dyDescent="0.2">
      <c r="B1469" s="2"/>
      <c r="F1469">
        <v>23</v>
      </c>
      <c r="G1469" t="s">
        <v>77</v>
      </c>
      <c r="H1469" t="s">
        <v>1260</v>
      </c>
    </row>
    <row r="1470" spans="2:8" x14ac:dyDescent="0.2">
      <c r="B1470" s="2"/>
      <c r="F1470">
        <v>23</v>
      </c>
      <c r="G1470" t="s">
        <v>77</v>
      </c>
      <c r="H1470" t="s">
        <v>1261</v>
      </c>
    </row>
    <row r="1471" spans="2:8" x14ac:dyDescent="0.2">
      <c r="B1471" s="2"/>
      <c r="F1471">
        <v>23</v>
      </c>
      <c r="G1471" t="s">
        <v>77</v>
      </c>
      <c r="H1471" t="s">
        <v>1262</v>
      </c>
    </row>
    <row r="1472" spans="2:8" x14ac:dyDescent="0.2">
      <c r="B1472" s="2"/>
      <c r="F1472">
        <v>23</v>
      </c>
      <c r="G1472" t="s">
        <v>77</v>
      </c>
      <c r="H1472" t="s">
        <v>1263</v>
      </c>
    </row>
    <row r="1473" spans="2:8" x14ac:dyDescent="0.2">
      <c r="B1473" s="2"/>
      <c r="F1473">
        <v>23</v>
      </c>
      <c r="G1473" t="s">
        <v>77</v>
      </c>
      <c r="H1473" t="s">
        <v>1264</v>
      </c>
    </row>
    <row r="1474" spans="2:8" x14ac:dyDescent="0.2">
      <c r="B1474" s="2"/>
      <c r="F1474">
        <v>23</v>
      </c>
      <c r="G1474" t="s">
        <v>77</v>
      </c>
      <c r="H1474" t="s">
        <v>1265</v>
      </c>
    </row>
    <row r="1475" spans="2:8" x14ac:dyDescent="0.2">
      <c r="B1475" s="2"/>
      <c r="F1475">
        <v>23</v>
      </c>
      <c r="G1475" t="s">
        <v>77</v>
      </c>
      <c r="H1475" t="s">
        <v>1266</v>
      </c>
    </row>
    <row r="1476" spans="2:8" x14ac:dyDescent="0.2">
      <c r="B1476" s="2"/>
      <c r="F1476">
        <v>23</v>
      </c>
      <c r="G1476" t="s">
        <v>77</v>
      </c>
      <c r="H1476" t="s">
        <v>1267</v>
      </c>
    </row>
    <row r="1477" spans="2:8" x14ac:dyDescent="0.2">
      <c r="B1477" s="2"/>
      <c r="F1477">
        <v>23</v>
      </c>
      <c r="G1477" t="s">
        <v>77</v>
      </c>
      <c r="H1477" t="s">
        <v>1268</v>
      </c>
    </row>
    <row r="1478" spans="2:8" x14ac:dyDescent="0.2">
      <c r="B1478" s="2"/>
      <c r="F1478">
        <v>23</v>
      </c>
      <c r="G1478" t="s">
        <v>77</v>
      </c>
      <c r="H1478" t="s">
        <v>1269</v>
      </c>
    </row>
    <row r="1479" spans="2:8" x14ac:dyDescent="0.2">
      <c r="B1479" s="2"/>
      <c r="F1479">
        <v>23</v>
      </c>
      <c r="G1479" t="s">
        <v>77</v>
      </c>
      <c r="H1479" t="s">
        <v>1270</v>
      </c>
    </row>
    <row r="1480" spans="2:8" x14ac:dyDescent="0.2">
      <c r="B1480" s="2"/>
      <c r="F1480">
        <v>23</v>
      </c>
      <c r="G1480" t="s">
        <v>77</v>
      </c>
      <c r="H1480" t="s">
        <v>1271</v>
      </c>
    </row>
    <row r="1481" spans="2:8" x14ac:dyDescent="0.2">
      <c r="B1481" s="2"/>
      <c r="F1481">
        <v>23</v>
      </c>
      <c r="G1481" t="s">
        <v>77</v>
      </c>
      <c r="H1481" t="s">
        <v>1272</v>
      </c>
    </row>
    <row r="1482" spans="2:8" x14ac:dyDescent="0.2">
      <c r="B1482" s="2"/>
      <c r="F1482">
        <v>23</v>
      </c>
      <c r="G1482" t="s">
        <v>77</v>
      </c>
      <c r="H1482" t="s">
        <v>1273</v>
      </c>
    </row>
    <row r="1483" spans="2:8" x14ac:dyDescent="0.2">
      <c r="B1483" s="2"/>
      <c r="F1483">
        <v>23</v>
      </c>
      <c r="G1483" t="s">
        <v>77</v>
      </c>
      <c r="H1483" t="s">
        <v>1274</v>
      </c>
    </row>
    <row r="1484" spans="2:8" x14ac:dyDescent="0.2">
      <c r="B1484" s="2"/>
      <c r="F1484">
        <v>23</v>
      </c>
      <c r="G1484" t="s">
        <v>77</v>
      </c>
      <c r="H1484" t="s">
        <v>1275</v>
      </c>
    </row>
    <row r="1485" spans="2:8" x14ac:dyDescent="0.2">
      <c r="B1485" s="2"/>
      <c r="F1485">
        <v>23</v>
      </c>
      <c r="G1485" t="s">
        <v>77</v>
      </c>
      <c r="H1485" t="s">
        <v>1276</v>
      </c>
    </row>
    <row r="1486" spans="2:8" x14ac:dyDescent="0.2">
      <c r="B1486" s="2"/>
      <c r="F1486">
        <v>23</v>
      </c>
      <c r="G1486" t="s">
        <v>77</v>
      </c>
      <c r="H1486" t="s">
        <v>1277</v>
      </c>
    </row>
    <row r="1487" spans="2:8" x14ac:dyDescent="0.2">
      <c r="B1487" s="2"/>
      <c r="F1487">
        <v>23</v>
      </c>
      <c r="G1487" t="s">
        <v>77</v>
      </c>
      <c r="H1487" t="s">
        <v>1278</v>
      </c>
    </row>
    <row r="1488" spans="2:8" x14ac:dyDescent="0.2">
      <c r="B1488" s="2"/>
      <c r="F1488">
        <v>23</v>
      </c>
      <c r="G1488" t="s">
        <v>77</v>
      </c>
      <c r="H1488" t="s">
        <v>1279</v>
      </c>
    </row>
    <row r="1489" spans="2:8" x14ac:dyDescent="0.2">
      <c r="B1489" s="2"/>
      <c r="F1489">
        <v>23</v>
      </c>
      <c r="G1489" t="s">
        <v>77</v>
      </c>
      <c r="H1489" t="s">
        <v>1280</v>
      </c>
    </row>
    <row r="1490" spans="2:8" x14ac:dyDescent="0.2">
      <c r="B1490" s="2"/>
      <c r="F1490">
        <v>23</v>
      </c>
      <c r="G1490" t="s">
        <v>77</v>
      </c>
      <c r="H1490" t="s">
        <v>1281</v>
      </c>
    </row>
    <row r="1491" spans="2:8" x14ac:dyDescent="0.2">
      <c r="B1491" s="2"/>
      <c r="F1491">
        <v>23</v>
      </c>
      <c r="G1491" t="s">
        <v>77</v>
      </c>
      <c r="H1491" t="s">
        <v>1282</v>
      </c>
    </row>
    <row r="1492" spans="2:8" x14ac:dyDescent="0.2">
      <c r="B1492" s="2"/>
      <c r="F1492">
        <v>23</v>
      </c>
      <c r="G1492" t="s">
        <v>77</v>
      </c>
      <c r="H1492" t="s">
        <v>1283</v>
      </c>
    </row>
    <row r="1493" spans="2:8" x14ac:dyDescent="0.2">
      <c r="B1493" s="2"/>
      <c r="F1493">
        <v>23</v>
      </c>
      <c r="G1493" t="s">
        <v>77</v>
      </c>
      <c r="H1493" t="s">
        <v>1284</v>
      </c>
    </row>
    <row r="1494" spans="2:8" x14ac:dyDescent="0.2">
      <c r="B1494" s="2"/>
      <c r="F1494">
        <v>23</v>
      </c>
      <c r="G1494" t="s">
        <v>77</v>
      </c>
      <c r="H1494" t="s">
        <v>1285</v>
      </c>
    </row>
    <row r="1495" spans="2:8" x14ac:dyDescent="0.2">
      <c r="B1495" s="2"/>
      <c r="F1495">
        <v>23</v>
      </c>
      <c r="G1495" t="s">
        <v>77</v>
      </c>
      <c r="H1495" t="s">
        <v>1286</v>
      </c>
    </row>
    <row r="1496" spans="2:8" x14ac:dyDescent="0.2">
      <c r="B1496" s="2"/>
      <c r="F1496">
        <v>23</v>
      </c>
      <c r="G1496" t="s">
        <v>77</v>
      </c>
      <c r="H1496" t="s">
        <v>1287</v>
      </c>
    </row>
    <row r="1497" spans="2:8" x14ac:dyDescent="0.2">
      <c r="B1497" s="2"/>
      <c r="F1497">
        <v>23</v>
      </c>
      <c r="G1497" t="s">
        <v>77</v>
      </c>
      <c r="H1497" t="s">
        <v>1288</v>
      </c>
    </row>
    <row r="1498" spans="2:8" x14ac:dyDescent="0.2">
      <c r="B1498" s="2"/>
      <c r="F1498">
        <v>23</v>
      </c>
      <c r="G1498" t="s">
        <v>77</v>
      </c>
      <c r="H1498" t="s">
        <v>1289</v>
      </c>
    </row>
    <row r="1499" spans="2:8" x14ac:dyDescent="0.2">
      <c r="B1499" s="2"/>
      <c r="F1499">
        <v>23</v>
      </c>
      <c r="G1499" t="s">
        <v>77</v>
      </c>
      <c r="H1499" t="s">
        <v>1290</v>
      </c>
    </row>
    <row r="1500" spans="2:8" x14ac:dyDescent="0.2">
      <c r="B1500" s="2"/>
      <c r="F1500">
        <v>23</v>
      </c>
      <c r="G1500" t="s">
        <v>77</v>
      </c>
      <c r="H1500" t="s">
        <v>1291</v>
      </c>
    </row>
    <row r="1501" spans="2:8" x14ac:dyDescent="0.2">
      <c r="B1501" s="2"/>
      <c r="F1501">
        <v>23</v>
      </c>
      <c r="G1501" t="s">
        <v>77</v>
      </c>
      <c r="H1501" t="s">
        <v>1292</v>
      </c>
    </row>
    <row r="1502" spans="2:8" x14ac:dyDescent="0.2">
      <c r="B1502" s="2"/>
      <c r="F1502">
        <v>23</v>
      </c>
      <c r="G1502" t="s">
        <v>77</v>
      </c>
      <c r="H1502" t="s">
        <v>1293</v>
      </c>
    </row>
    <row r="1503" spans="2:8" x14ac:dyDescent="0.2">
      <c r="B1503" s="2"/>
      <c r="F1503">
        <v>23</v>
      </c>
      <c r="G1503" t="s">
        <v>77</v>
      </c>
      <c r="H1503" t="s">
        <v>1294</v>
      </c>
    </row>
    <row r="1504" spans="2:8" x14ac:dyDescent="0.2">
      <c r="B1504" s="2"/>
      <c r="F1504">
        <v>23</v>
      </c>
      <c r="G1504" t="s">
        <v>77</v>
      </c>
      <c r="H1504" t="s">
        <v>1295</v>
      </c>
    </row>
    <row r="1505" spans="2:8" x14ac:dyDescent="0.2">
      <c r="B1505" s="2"/>
      <c r="F1505">
        <v>23</v>
      </c>
      <c r="G1505" t="s">
        <v>77</v>
      </c>
      <c r="H1505" t="s">
        <v>3715</v>
      </c>
    </row>
    <row r="1506" spans="2:8" x14ac:dyDescent="0.2">
      <c r="B1506" s="2"/>
      <c r="F1506">
        <v>23</v>
      </c>
      <c r="G1506" t="s">
        <v>77</v>
      </c>
      <c r="H1506" t="s">
        <v>1296</v>
      </c>
    </row>
    <row r="1507" spans="2:8" x14ac:dyDescent="0.2">
      <c r="B1507" s="2"/>
      <c r="F1507">
        <v>23</v>
      </c>
      <c r="G1507" t="s">
        <v>77</v>
      </c>
      <c r="H1507" t="s">
        <v>1297</v>
      </c>
    </row>
    <row r="1508" spans="2:8" x14ac:dyDescent="0.2">
      <c r="B1508" s="2"/>
      <c r="F1508">
        <v>23</v>
      </c>
      <c r="G1508" t="s">
        <v>77</v>
      </c>
      <c r="H1508" t="s">
        <v>1298</v>
      </c>
    </row>
    <row r="1509" spans="2:8" x14ac:dyDescent="0.2">
      <c r="B1509" s="2"/>
      <c r="F1509">
        <v>23</v>
      </c>
      <c r="G1509" t="s">
        <v>77</v>
      </c>
      <c r="H1509" t="s">
        <v>1299</v>
      </c>
    </row>
    <row r="1510" spans="2:8" x14ac:dyDescent="0.2">
      <c r="B1510" s="2"/>
      <c r="F1510">
        <v>23</v>
      </c>
      <c r="G1510" t="s">
        <v>77</v>
      </c>
      <c r="H1510" t="s">
        <v>1300</v>
      </c>
    </row>
    <row r="1511" spans="2:8" x14ac:dyDescent="0.2">
      <c r="B1511" s="2"/>
      <c r="F1511">
        <v>23</v>
      </c>
      <c r="G1511" t="s">
        <v>77</v>
      </c>
      <c r="H1511" t="s">
        <v>1301</v>
      </c>
    </row>
    <row r="1512" spans="2:8" x14ac:dyDescent="0.2">
      <c r="B1512" s="2"/>
      <c r="F1512">
        <v>23</v>
      </c>
      <c r="G1512" t="s">
        <v>77</v>
      </c>
      <c r="H1512" t="s">
        <v>1302</v>
      </c>
    </row>
    <row r="1513" spans="2:8" x14ac:dyDescent="0.2">
      <c r="B1513" s="2"/>
      <c r="F1513">
        <v>23</v>
      </c>
      <c r="G1513" t="s">
        <v>77</v>
      </c>
      <c r="H1513" t="s">
        <v>1303</v>
      </c>
    </row>
    <row r="1514" spans="2:8" x14ac:dyDescent="0.2">
      <c r="B1514" s="2"/>
      <c r="F1514">
        <v>23</v>
      </c>
      <c r="G1514" t="s">
        <v>77</v>
      </c>
      <c r="H1514" t="s">
        <v>1304</v>
      </c>
    </row>
    <row r="1515" spans="2:8" x14ac:dyDescent="0.2">
      <c r="B1515" s="2"/>
      <c r="F1515">
        <v>23</v>
      </c>
      <c r="G1515" t="s">
        <v>77</v>
      </c>
      <c r="H1515" t="s">
        <v>1305</v>
      </c>
    </row>
    <row r="1516" spans="2:8" x14ac:dyDescent="0.2">
      <c r="B1516" s="2"/>
      <c r="F1516">
        <v>23</v>
      </c>
      <c r="G1516" t="s">
        <v>77</v>
      </c>
      <c r="H1516" t="s">
        <v>1306</v>
      </c>
    </row>
    <row r="1517" spans="2:8" x14ac:dyDescent="0.2">
      <c r="B1517" s="2"/>
      <c r="F1517">
        <v>23</v>
      </c>
      <c r="G1517" t="s">
        <v>77</v>
      </c>
      <c r="H1517" t="s">
        <v>1307</v>
      </c>
    </row>
    <row r="1518" spans="2:8" x14ac:dyDescent="0.2">
      <c r="B1518" s="2"/>
      <c r="F1518">
        <v>23</v>
      </c>
      <c r="G1518" t="s">
        <v>77</v>
      </c>
      <c r="H1518" t="s">
        <v>1308</v>
      </c>
    </row>
    <row r="1519" spans="2:8" x14ac:dyDescent="0.2">
      <c r="B1519" s="2"/>
      <c r="F1519">
        <v>23</v>
      </c>
      <c r="G1519" t="s">
        <v>77</v>
      </c>
      <c r="H1519" t="s">
        <v>1309</v>
      </c>
    </row>
    <row r="1520" spans="2:8" x14ac:dyDescent="0.2">
      <c r="B1520" s="2"/>
      <c r="F1520">
        <v>23</v>
      </c>
      <c r="G1520" t="s">
        <v>77</v>
      </c>
      <c r="H1520" t="s">
        <v>1310</v>
      </c>
    </row>
    <row r="1521" spans="2:8" x14ac:dyDescent="0.2">
      <c r="B1521" s="2"/>
      <c r="F1521">
        <v>23</v>
      </c>
      <c r="G1521" t="s">
        <v>77</v>
      </c>
      <c r="H1521" t="s">
        <v>1311</v>
      </c>
    </row>
    <row r="1522" spans="2:8" x14ac:dyDescent="0.2">
      <c r="B1522" s="2"/>
      <c r="F1522">
        <v>23</v>
      </c>
      <c r="G1522" t="s">
        <v>77</v>
      </c>
      <c r="H1522" t="s">
        <v>1312</v>
      </c>
    </row>
    <row r="1523" spans="2:8" x14ac:dyDescent="0.2">
      <c r="B1523" s="2"/>
      <c r="F1523">
        <v>23</v>
      </c>
      <c r="G1523" t="s">
        <v>77</v>
      </c>
      <c r="H1523" t="s">
        <v>1313</v>
      </c>
    </row>
    <row r="1524" spans="2:8" x14ac:dyDescent="0.2">
      <c r="B1524" s="2"/>
      <c r="F1524">
        <v>23</v>
      </c>
      <c r="G1524" t="s">
        <v>77</v>
      </c>
      <c r="H1524" t="s">
        <v>1314</v>
      </c>
    </row>
    <row r="1525" spans="2:8" x14ac:dyDescent="0.2">
      <c r="B1525" s="2"/>
      <c r="F1525">
        <v>23</v>
      </c>
      <c r="G1525" t="s">
        <v>77</v>
      </c>
      <c r="H1525" t="s">
        <v>1315</v>
      </c>
    </row>
    <row r="1526" spans="2:8" x14ac:dyDescent="0.2">
      <c r="B1526" s="2"/>
      <c r="F1526">
        <v>23</v>
      </c>
      <c r="G1526" t="s">
        <v>77</v>
      </c>
      <c r="H1526" t="s">
        <v>1316</v>
      </c>
    </row>
    <row r="1527" spans="2:8" x14ac:dyDescent="0.2">
      <c r="B1527" s="2"/>
      <c r="F1527">
        <v>23</v>
      </c>
      <c r="G1527" t="s">
        <v>77</v>
      </c>
      <c r="H1527" t="s">
        <v>1317</v>
      </c>
    </row>
    <row r="1528" spans="2:8" x14ac:dyDescent="0.2">
      <c r="B1528" s="2"/>
      <c r="F1528">
        <v>23</v>
      </c>
      <c r="G1528" t="s">
        <v>77</v>
      </c>
      <c r="H1528" t="s">
        <v>1318</v>
      </c>
    </row>
    <row r="1529" spans="2:8" x14ac:dyDescent="0.2">
      <c r="B1529" s="2"/>
      <c r="F1529">
        <v>23</v>
      </c>
      <c r="G1529" t="s">
        <v>77</v>
      </c>
      <c r="H1529" t="s">
        <v>1319</v>
      </c>
    </row>
    <row r="1530" spans="2:8" x14ac:dyDescent="0.2">
      <c r="B1530" s="2"/>
      <c r="F1530">
        <v>23</v>
      </c>
      <c r="G1530" t="s">
        <v>77</v>
      </c>
      <c r="H1530" t="s">
        <v>1320</v>
      </c>
    </row>
    <row r="1531" spans="2:8" x14ac:dyDescent="0.2">
      <c r="B1531" s="2"/>
      <c r="F1531">
        <v>23</v>
      </c>
      <c r="G1531" t="s">
        <v>77</v>
      </c>
      <c r="H1531" t="s">
        <v>1321</v>
      </c>
    </row>
    <row r="1532" spans="2:8" x14ac:dyDescent="0.2">
      <c r="B1532" s="2"/>
      <c r="F1532">
        <v>23</v>
      </c>
      <c r="G1532" t="s">
        <v>77</v>
      </c>
      <c r="H1532" t="s">
        <v>1322</v>
      </c>
    </row>
    <row r="1533" spans="2:8" x14ac:dyDescent="0.2">
      <c r="B1533" s="2"/>
      <c r="F1533">
        <v>23</v>
      </c>
      <c r="G1533" t="s">
        <v>77</v>
      </c>
      <c r="H1533" t="s">
        <v>1323</v>
      </c>
    </row>
    <row r="1534" spans="2:8" x14ac:dyDescent="0.2">
      <c r="B1534" s="2"/>
      <c r="F1534">
        <v>23</v>
      </c>
      <c r="G1534" t="s">
        <v>77</v>
      </c>
      <c r="H1534" t="s">
        <v>1324</v>
      </c>
    </row>
    <row r="1535" spans="2:8" x14ac:dyDescent="0.2">
      <c r="B1535" s="2"/>
      <c r="F1535">
        <v>23</v>
      </c>
      <c r="G1535" t="s">
        <v>77</v>
      </c>
      <c r="H1535" t="s">
        <v>1325</v>
      </c>
    </row>
    <row r="1536" spans="2:8" x14ac:dyDescent="0.2">
      <c r="B1536" s="2"/>
      <c r="F1536">
        <v>23</v>
      </c>
      <c r="G1536" t="s">
        <v>77</v>
      </c>
      <c r="H1536" t="s">
        <v>1326</v>
      </c>
    </row>
    <row r="1537" spans="2:8" x14ac:dyDescent="0.2">
      <c r="B1537" s="2"/>
      <c r="F1537">
        <v>23</v>
      </c>
      <c r="G1537" t="s">
        <v>77</v>
      </c>
      <c r="H1537" t="s">
        <v>1327</v>
      </c>
    </row>
    <row r="1538" spans="2:8" x14ac:dyDescent="0.2">
      <c r="B1538" s="2"/>
      <c r="F1538">
        <v>23</v>
      </c>
      <c r="G1538" t="s">
        <v>77</v>
      </c>
      <c r="H1538" t="s">
        <v>1328</v>
      </c>
    </row>
    <row r="1539" spans="2:8" x14ac:dyDescent="0.2">
      <c r="B1539" s="2"/>
      <c r="F1539">
        <v>23</v>
      </c>
      <c r="G1539" t="s">
        <v>77</v>
      </c>
      <c r="H1539" t="s">
        <v>1329</v>
      </c>
    </row>
    <row r="1540" spans="2:8" x14ac:dyDescent="0.2">
      <c r="B1540" s="2"/>
      <c r="F1540">
        <v>23</v>
      </c>
      <c r="G1540" t="s">
        <v>77</v>
      </c>
      <c r="H1540" t="s">
        <v>1330</v>
      </c>
    </row>
    <row r="1541" spans="2:8" x14ac:dyDescent="0.2">
      <c r="B1541" s="2"/>
      <c r="F1541">
        <v>23</v>
      </c>
      <c r="G1541" t="s">
        <v>77</v>
      </c>
      <c r="H1541" t="s">
        <v>1331</v>
      </c>
    </row>
    <row r="1542" spans="2:8" x14ac:dyDescent="0.2">
      <c r="B1542" s="2"/>
      <c r="F1542">
        <v>23</v>
      </c>
      <c r="G1542" t="s">
        <v>77</v>
      </c>
      <c r="H1542" t="s">
        <v>1332</v>
      </c>
    </row>
    <row r="1543" spans="2:8" x14ac:dyDescent="0.2">
      <c r="B1543" s="2"/>
      <c r="F1543">
        <v>23</v>
      </c>
      <c r="G1543" t="s">
        <v>77</v>
      </c>
      <c r="H1543" t="s">
        <v>1333</v>
      </c>
    </row>
    <row r="1544" spans="2:8" x14ac:dyDescent="0.2">
      <c r="B1544" s="2"/>
      <c r="F1544">
        <v>23</v>
      </c>
      <c r="G1544" t="s">
        <v>77</v>
      </c>
      <c r="H1544" t="s">
        <v>1334</v>
      </c>
    </row>
    <row r="1545" spans="2:8" x14ac:dyDescent="0.2">
      <c r="B1545" s="2"/>
      <c r="F1545">
        <v>23</v>
      </c>
      <c r="G1545" t="s">
        <v>77</v>
      </c>
      <c r="H1545" t="s">
        <v>1335</v>
      </c>
    </row>
    <row r="1546" spans="2:8" x14ac:dyDescent="0.2">
      <c r="B1546" s="2"/>
      <c r="F1546">
        <v>23</v>
      </c>
      <c r="G1546" t="s">
        <v>77</v>
      </c>
      <c r="H1546" t="s">
        <v>1336</v>
      </c>
    </row>
    <row r="1547" spans="2:8" x14ac:dyDescent="0.2">
      <c r="B1547" s="2"/>
      <c r="F1547">
        <v>23</v>
      </c>
      <c r="G1547" t="s">
        <v>77</v>
      </c>
      <c r="H1547" t="s">
        <v>1337</v>
      </c>
    </row>
    <row r="1548" spans="2:8" x14ac:dyDescent="0.2">
      <c r="B1548" s="2"/>
      <c r="F1548">
        <v>23</v>
      </c>
      <c r="G1548" t="s">
        <v>77</v>
      </c>
      <c r="H1548" t="s">
        <v>1338</v>
      </c>
    </row>
    <row r="1549" spans="2:8" x14ac:dyDescent="0.2">
      <c r="B1549" s="2"/>
      <c r="F1549">
        <v>23</v>
      </c>
      <c r="G1549" t="s">
        <v>77</v>
      </c>
      <c r="H1549" t="s">
        <v>1339</v>
      </c>
    </row>
    <row r="1550" spans="2:8" x14ac:dyDescent="0.2">
      <c r="B1550" s="2"/>
      <c r="F1550">
        <v>23</v>
      </c>
      <c r="G1550" t="s">
        <v>77</v>
      </c>
      <c r="H1550" t="s">
        <v>1340</v>
      </c>
    </row>
    <row r="1551" spans="2:8" x14ac:dyDescent="0.2">
      <c r="B1551" s="2"/>
      <c r="F1551">
        <v>23</v>
      </c>
      <c r="G1551" t="s">
        <v>77</v>
      </c>
      <c r="H1551" t="s">
        <v>1341</v>
      </c>
    </row>
    <row r="1552" spans="2:8" x14ac:dyDescent="0.2">
      <c r="B1552" s="2"/>
      <c r="F1552">
        <v>23</v>
      </c>
      <c r="G1552" t="s">
        <v>77</v>
      </c>
      <c r="H1552" t="s">
        <v>1342</v>
      </c>
    </row>
    <row r="1553" spans="2:8" x14ac:dyDescent="0.2">
      <c r="B1553" s="2"/>
      <c r="F1553">
        <v>23</v>
      </c>
      <c r="G1553" t="s">
        <v>77</v>
      </c>
      <c r="H1553" t="s">
        <v>1343</v>
      </c>
    </row>
    <row r="1554" spans="2:8" x14ac:dyDescent="0.2">
      <c r="B1554" s="2"/>
      <c r="F1554">
        <v>23</v>
      </c>
      <c r="G1554" t="s">
        <v>77</v>
      </c>
      <c r="H1554" t="s">
        <v>1344</v>
      </c>
    </row>
    <row r="1555" spans="2:8" x14ac:dyDescent="0.2">
      <c r="B1555" s="2"/>
      <c r="F1555">
        <v>23</v>
      </c>
      <c r="G1555" t="s">
        <v>77</v>
      </c>
      <c r="H1555" t="s">
        <v>1345</v>
      </c>
    </row>
    <row r="1556" spans="2:8" x14ac:dyDescent="0.2">
      <c r="B1556" s="2"/>
      <c r="F1556">
        <v>23</v>
      </c>
      <c r="G1556" t="s">
        <v>77</v>
      </c>
      <c r="H1556" t="s">
        <v>1346</v>
      </c>
    </row>
    <row r="1557" spans="2:8" x14ac:dyDescent="0.2">
      <c r="B1557" s="2"/>
      <c r="F1557">
        <v>23</v>
      </c>
      <c r="G1557" t="s">
        <v>77</v>
      </c>
      <c r="H1557" t="s">
        <v>1347</v>
      </c>
    </row>
    <row r="1558" spans="2:8" x14ac:dyDescent="0.2">
      <c r="B1558" s="2"/>
      <c r="F1558">
        <v>23</v>
      </c>
      <c r="G1558" t="s">
        <v>77</v>
      </c>
      <c r="H1558" t="s">
        <v>1348</v>
      </c>
    </row>
    <row r="1559" spans="2:8" x14ac:dyDescent="0.2">
      <c r="B1559" s="2"/>
      <c r="F1559">
        <v>23</v>
      </c>
      <c r="G1559" t="s">
        <v>77</v>
      </c>
      <c r="H1559" t="s">
        <v>1349</v>
      </c>
    </row>
    <row r="1560" spans="2:8" x14ac:dyDescent="0.2">
      <c r="B1560" s="2"/>
      <c r="F1560">
        <v>23</v>
      </c>
      <c r="G1560" t="s">
        <v>77</v>
      </c>
      <c r="H1560" t="s">
        <v>1350</v>
      </c>
    </row>
    <row r="1561" spans="2:8" x14ac:dyDescent="0.2">
      <c r="B1561" s="2"/>
      <c r="F1561">
        <v>23</v>
      </c>
      <c r="G1561" t="s">
        <v>77</v>
      </c>
      <c r="H1561" t="s">
        <v>1351</v>
      </c>
    </row>
    <row r="1562" spans="2:8" x14ac:dyDescent="0.2">
      <c r="B1562" s="2"/>
      <c r="F1562">
        <v>23</v>
      </c>
      <c r="G1562" t="s">
        <v>77</v>
      </c>
      <c r="H1562" t="s">
        <v>3716</v>
      </c>
    </row>
    <row r="1563" spans="2:8" x14ac:dyDescent="0.2">
      <c r="B1563" s="2"/>
      <c r="F1563">
        <v>23</v>
      </c>
      <c r="G1563" t="s">
        <v>77</v>
      </c>
      <c r="H1563" t="s">
        <v>1352</v>
      </c>
    </row>
    <row r="1564" spans="2:8" x14ac:dyDescent="0.2">
      <c r="B1564" s="2"/>
      <c r="F1564">
        <v>23</v>
      </c>
      <c r="G1564" t="s">
        <v>77</v>
      </c>
      <c r="H1564" t="s">
        <v>1353</v>
      </c>
    </row>
    <row r="1565" spans="2:8" x14ac:dyDescent="0.2">
      <c r="B1565" s="2"/>
      <c r="F1565">
        <v>23</v>
      </c>
      <c r="G1565" t="s">
        <v>77</v>
      </c>
      <c r="H1565" t="s">
        <v>1354</v>
      </c>
    </row>
    <row r="1566" spans="2:8" x14ac:dyDescent="0.2">
      <c r="B1566" s="2"/>
      <c r="F1566">
        <v>23</v>
      </c>
      <c r="G1566" t="s">
        <v>77</v>
      </c>
      <c r="H1566" t="s">
        <v>1355</v>
      </c>
    </row>
    <row r="1567" spans="2:8" x14ac:dyDescent="0.2">
      <c r="B1567" s="2"/>
      <c r="F1567">
        <v>23</v>
      </c>
      <c r="G1567" t="s">
        <v>77</v>
      </c>
      <c r="H1567" t="s">
        <v>1356</v>
      </c>
    </row>
    <row r="1568" spans="2:8" x14ac:dyDescent="0.2">
      <c r="B1568" s="2"/>
      <c r="F1568">
        <v>23</v>
      </c>
      <c r="G1568" t="s">
        <v>77</v>
      </c>
      <c r="H1568" t="s">
        <v>1357</v>
      </c>
    </row>
    <row r="1569" spans="2:8" x14ac:dyDescent="0.2">
      <c r="B1569" s="2"/>
      <c r="F1569">
        <v>23</v>
      </c>
      <c r="G1569" t="s">
        <v>77</v>
      </c>
      <c r="H1569" t="s">
        <v>1358</v>
      </c>
    </row>
    <row r="1570" spans="2:8" x14ac:dyDescent="0.2">
      <c r="B1570" s="2"/>
      <c r="F1570">
        <v>23</v>
      </c>
      <c r="G1570" t="s">
        <v>77</v>
      </c>
      <c r="H1570" t="s">
        <v>1359</v>
      </c>
    </row>
    <row r="1571" spans="2:8" x14ac:dyDescent="0.2">
      <c r="B1571" s="2"/>
      <c r="F1571">
        <v>23</v>
      </c>
      <c r="G1571" t="s">
        <v>77</v>
      </c>
      <c r="H1571" t="s">
        <v>1360</v>
      </c>
    </row>
    <row r="1572" spans="2:8" x14ac:dyDescent="0.2">
      <c r="B1572" s="2"/>
      <c r="F1572">
        <v>23</v>
      </c>
      <c r="G1572" t="s">
        <v>77</v>
      </c>
      <c r="H1572" t="s">
        <v>1361</v>
      </c>
    </row>
    <row r="1573" spans="2:8" x14ac:dyDescent="0.2">
      <c r="B1573" s="2"/>
      <c r="F1573">
        <v>23</v>
      </c>
      <c r="G1573" t="s">
        <v>77</v>
      </c>
      <c r="H1573" t="s">
        <v>1362</v>
      </c>
    </row>
    <row r="1574" spans="2:8" x14ac:dyDescent="0.2">
      <c r="B1574" s="2"/>
      <c r="F1574">
        <v>23</v>
      </c>
      <c r="G1574" t="s">
        <v>77</v>
      </c>
      <c r="H1574" t="s">
        <v>1363</v>
      </c>
    </row>
    <row r="1575" spans="2:8" x14ac:dyDescent="0.2">
      <c r="B1575" s="2"/>
      <c r="F1575">
        <v>23</v>
      </c>
      <c r="G1575" t="s">
        <v>77</v>
      </c>
      <c r="H1575" t="s">
        <v>1364</v>
      </c>
    </row>
    <row r="1576" spans="2:8" x14ac:dyDescent="0.2">
      <c r="B1576" s="2"/>
      <c r="F1576">
        <v>23</v>
      </c>
      <c r="G1576" t="s">
        <v>77</v>
      </c>
      <c r="H1576" t="s">
        <v>1365</v>
      </c>
    </row>
    <row r="1577" spans="2:8" x14ac:dyDescent="0.2">
      <c r="B1577" s="2"/>
      <c r="F1577">
        <v>23</v>
      </c>
      <c r="G1577" t="s">
        <v>77</v>
      </c>
      <c r="H1577" t="s">
        <v>1366</v>
      </c>
    </row>
    <row r="1578" spans="2:8" x14ac:dyDescent="0.2">
      <c r="B1578" s="2"/>
      <c r="F1578">
        <v>23</v>
      </c>
      <c r="G1578" t="s">
        <v>77</v>
      </c>
      <c r="H1578" t="s">
        <v>1367</v>
      </c>
    </row>
    <row r="1579" spans="2:8" x14ac:dyDescent="0.2">
      <c r="B1579" s="2"/>
      <c r="F1579">
        <v>23</v>
      </c>
      <c r="G1579" t="s">
        <v>77</v>
      </c>
      <c r="H1579" t="s">
        <v>1368</v>
      </c>
    </row>
    <row r="1580" spans="2:8" x14ac:dyDescent="0.2">
      <c r="B1580" s="2"/>
      <c r="F1580">
        <v>23</v>
      </c>
      <c r="G1580" t="s">
        <v>77</v>
      </c>
      <c r="H1580" t="s">
        <v>1369</v>
      </c>
    </row>
    <row r="1581" spans="2:8" x14ac:dyDescent="0.2">
      <c r="B1581" s="2"/>
      <c r="F1581">
        <v>23</v>
      </c>
      <c r="G1581" t="s">
        <v>77</v>
      </c>
      <c r="H1581" t="s">
        <v>1370</v>
      </c>
    </row>
    <row r="1582" spans="2:8" x14ac:dyDescent="0.2">
      <c r="B1582" s="2"/>
      <c r="F1582">
        <v>23</v>
      </c>
      <c r="G1582" t="s">
        <v>77</v>
      </c>
      <c r="H1582" t="s">
        <v>1371</v>
      </c>
    </row>
    <row r="1583" spans="2:8" x14ac:dyDescent="0.2">
      <c r="B1583" s="2"/>
      <c r="F1583">
        <v>23</v>
      </c>
      <c r="G1583" t="s">
        <v>77</v>
      </c>
      <c r="H1583" t="s">
        <v>1372</v>
      </c>
    </row>
    <row r="1584" spans="2:8" x14ac:dyDescent="0.2">
      <c r="B1584" s="2"/>
      <c r="F1584">
        <v>23</v>
      </c>
      <c r="G1584" t="s">
        <v>77</v>
      </c>
      <c r="H1584" t="s">
        <v>3717</v>
      </c>
    </row>
    <row r="1585" spans="2:8" x14ac:dyDescent="0.2">
      <c r="B1585" s="2"/>
      <c r="F1585">
        <v>23</v>
      </c>
      <c r="G1585" t="s">
        <v>77</v>
      </c>
      <c r="H1585" t="s">
        <v>1373</v>
      </c>
    </row>
    <row r="1586" spans="2:8" x14ac:dyDescent="0.2">
      <c r="B1586" s="2"/>
      <c r="F1586">
        <v>23</v>
      </c>
      <c r="G1586" t="s">
        <v>77</v>
      </c>
      <c r="H1586" t="s">
        <v>1374</v>
      </c>
    </row>
    <row r="1587" spans="2:8" x14ac:dyDescent="0.2">
      <c r="B1587" s="2"/>
      <c r="F1587">
        <v>23</v>
      </c>
      <c r="G1587" t="s">
        <v>77</v>
      </c>
      <c r="H1587" t="s">
        <v>1375</v>
      </c>
    </row>
    <row r="1588" spans="2:8" x14ac:dyDescent="0.2">
      <c r="B1588" s="2"/>
      <c r="F1588">
        <v>23</v>
      </c>
      <c r="G1588" t="s">
        <v>77</v>
      </c>
      <c r="H1588" t="s">
        <v>1376</v>
      </c>
    </row>
    <row r="1589" spans="2:8" x14ac:dyDescent="0.2">
      <c r="B1589" s="2"/>
      <c r="F1589">
        <v>23</v>
      </c>
      <c r="G1589" t="s">
        <v>77</v>
      </c>
      <c r="H1589" t="s">
        <v>1377</v>
      </c>
    </row>
    <row r="1590" spans="2:8" x14ac:dyDescent="0.2">
      <c r="B1590" s="2"/>
      <c r="F1590">
        <v>23</v>
      </c>
      <c r="G1590" t="s">
        <v>77</v>
      </c>
      <c r="H1590" t="s">
        <v>1378</v>
      </c>
    </row>
    <row r="1591" spans="2:8" x14ac:dyDescent="0.2">
      <c r="B1591" s="2"/>
      <c r="F1591">
        <v>23</v>
      </c>
      <c r="G1591" t="s">
        <v>77</v>
      </c>
      <c r="H1591" t="s">
        <v>1379</v>
      </c>
    </row>
    <row r="1592" spans="2:8" x14ac:dyDescent="0.2">
      <c r="B1592" s="2"/>
      <c r="F1592">
        <v>23</v>
      </c>
      <c r="G1592" t="s">
        <v>77</v>
      </c>
      <c r="H1592" t="s">
        <v>1380</v>
      </c>
    </row>
    <row r="1593" spans="2:8" x14ac:dyDescent="0.2">
      <c r="B1593" s="2"/>
      <c r="F1593">
        <v>23</v>
      </c>
      <c r="G1593" t="s">
        <v>77</v>
      </c>
      <c r="H1593" t="s">
        <v>1381</v>
      </c>
    </row>
    <row r="1594" spans="2:8" x14ac:dyDescent="0.2">
      <c r="B1594" s="2"/>
      <c r="F1594">
        <v>23</v>
      </c>
      <c r="G1594" t="s">
        <v>77</v>
      </c>
      <c r="H1594" t="s">
        <v>1382</v>
      </c>
    </row>
    <row r="1595" spans="2:8" x14ac:dyDescent="0.2">
      <c r="B1595" s="2"/>
      <c r="F1595">
        <v>23</v>
      </c>
      <c r="G1595" t="s">
        <v>77</v>
      </c>
      <c r="H1595" t="s">
        <v>1383</v>
      </c>
    </row>
    <row r="1596" spans="2:8" x14ac:dyDescent="0.2">
      <c r="B1596" s="2"/>
      <c r="F1596">
        <v>23</v>
      </c>
      <c r="G1596" t="s">
        <v>77</v>
      </c>
      <c r="H1596" t="s">
        <v>1384</v>
      </c>
    </row>
    <row r="1597" spans="2:8" x14ac:dyDescent="0.2">
      <c r="B1597" s="2"/>
      <c r="F1597">
        <v>23</v>
      </c>
      <c r="G1597" t="s">
        <v>77</v>
      </c>
      <c r="H1597" t="s">
        <v>1385</v>
      </c>
    </row>
    <row r="1598" spans="2:8" x14ac:dyDescent="0.2">
      <c r="B1598" s="2"/>
      <c r="F1598">
        <v>23</v>
      </c>
      <c r="G1598" t="s">
        <v>77</v>
      </c>
      <c r="H1598" t="s">
        <v>1386</v>
      </c>
    </row>
    <row r="1599" spans="2:8" x14ac:dyDescent="0.2">
      <c r="B1599" s="2"/>
      <c r="F1599">
        <v>23</v>
      </c>
      <c r="G1599" t="s">
        <v>77</v>
      </c>
      <c r="H1599" t="s">
        <v>1387</v>
      </c>
    </row>
    <row r="1600" spans="2:8" x14ac:dyDescent="0.2">
      <c r="B1600" s="2"/>
      <c r="F1600">
        <v>23</v>
      </c>
      <c r="G1600" t="s">
        <v>77</v>
      </c>
      <c r="H1600" t="s">
        <v>1388</v>
      </c>
    </row>
    <row r="1601" spans="2:8" x14ac:dyDescent="0.2">
      <c r="B1601" s="2"/>
      <c r="F1601">
        <v>23</v>
      </c>
      <c r="G1601" t="s">
        <v>77</v>
      </c>
      <c r="H1601" t="s">
        <v>1389</v>
      </c>
    </row>
    <row r="1602" spans="2:8" x14ac:dyDescent="0.2">
      <c r="B1602" s="2"/>
      <c r="F1602">
        <v>23</v>
      </c>
      <c r="G1602" t="s">
        <v>77</v>
      </c>
      <c r="H1602" t="s">
        <v>1390</v>
      </c>
    </row>
    <row r="1603" spans="2:8" x14ac:dyDescent="0.2">
      <c r="B1603" s="2"/>
      <c r="F1603">
        <v>23</v>
      </c>
      <c r="G1603" t="s">
        <v>77</v>
      </c>
      <c r="H1603" t="s">
        <v>1391</v>
      </c>
    </row>
    <row r="1604" spans="2:8" x14ac:dyDescent="0.2">
      <c r="B1604" s="2"/>
      <c r="F1604">
        <v>23</v>
      </c>
      <c r="G1604" t="s">
        <v>77</v>
      </c>
      <c r="H1604" t="s">
        <v>1392</v>
      </c>
    </row>
    <row r="1605" spans="2:8" x14ac:dyDescent="0.2">
      <c r="B1605" s="2"/>
      <c r="F1605">
        <v>23</v>
      </c>
      <c r="G1605" t="s">
        <v>77</v>
      </c>
      <c r="H1605" t="s">
        <v>1393</v>
      </c>
    </row>
    <row r="1606" spans="2:8" x14ac:dyDescent="0.2">
      <c r="B1606" s="2"/>
      <c r="F1606">
        <v>23</v>
      </c>
      <c r="G1606" t="s">
        <v>77</v>
      </c>
      <c r="H1606" t="s">
        <v>1394</v>
      </c>
    </row>
    <row r="1607" spans="2:8" x14ac:dyDescent="0.2">
      <c r="B1607" s="2"/>
      <c r="F1607">
        <v>23</v>
      </c>
      <c r="G1607" t="s">
        <v>77</v>
      </c>
      <c r="H1607" t="s">
        <v>1395</v>
      </c>
    </row>
    <row r="1608" spans="2:8" x14ac:dyDescent="0.2">
      <c r="B1608" s="2"/>
      <c r="F1608">
        <v>23</v>
      </c>
      <c r="G1608" t="s">
        <v>77</v>
      </c>
      <c r="H1608" t="s">
        <v>1396</v>
      </c>
    </row>
    <row r="1609" spans="2:8" x14ac:dyDescent="0.2">
      <c r="B1609" s="2"/>
      <c r="F1609">
        <v>23</v>
      </c>
      <c r="G1609" t="s">
        <v>77</v>
      </c>
      <c r="H1609" t="s">
        <v>1397</v>
      </c>
    </row>
    <row r="1610" spans="2:8" x14ac:dyDescent="0.2">
      <c r="B1610" s="2"/>
      <c r="F1610">
        <v>23</v>
      </c>
      <c r="G1610" t="s">
        <v>77</v>
      </c>
      <c r="H1610" t="s">
        <v>1398</v>
      </c>
    </row>
    <row r="1611" spans="2:8" x14ac:dyDescent="0.2">
      <c r="B1611" s="2"/>
      <c r="F1611">
        <v>23</v>
      </c>
      <c r="G1611" t="s">
        <v>77</v>
      </c>
      <c r="H1611" t="s">
        <v>1399</v>
      </c>
    </row>
    <row r="1612" spans="2:8" x14ac:dyDescent="0.2">
      <c r="B1612" s="2"/>
      <c r="F1612">
        <v>23</v>
      </c>
      <c r="G1612" t="s">
        <v>77</v>
      </c>
      <c r="H1612" t="s">
        <v>1400</v>
      </c>
    </row>
    <row r="1613" spans="2:8" x14ac:dyDescent="0.2">
      <c r="B1613" s="2"/>
      <c r="F1613">
        <v>23</v>
      </c>
      <c r="G1613" t="s">
        <v>77</v>
      </c>
      <c r="H1613" t="s">
        <v>1401</v>
      </c>
    </row>
    <row r="1614" spans="2:8" x14ac:dyDescent="0.2">
      <c r="B1614" s="2"/>
      <c r="F1614">
        <v>23</v>
      </c>
      <c r="G1614" t="s">
        <v>77</v>
      </c>
      <c r="H1614" t="s">
        <v>1402</v>
      </c>
    </row>
    <row r="1615" spans="2:8" x14ac:dyDescent="0.2">
      <c r="B1615" s="2"/>
      <c r="F1615">
        <v>23</v>
      </c>
      <c r="G1615" t="s">
        <v>77</v>
      </c>
      <c r="H1615" t="s">
        <v>1403</v>
      </c>
    </row>
    <row r="1616" spans="2:8" x14ac:dyDescent="0.2">
      <c r="B1616" s="2"/>
      <c r="F1616">
        <v>23</v>
      </c>
      <c r="G1616" t="s">
        <v>77</v>
      </c>
      <c r="H1616" t="s">
        <v>1404</v>
      </c>
    </row>
    <row r="1617" spans="2:8" x14ac:dyDescent="0.2">
      <c r="B1617" s="2"/>
      <c r="F1617">
        <v>23</v>
      </c>
      <c r="G1617" t="s">
        <v>77</v>
      </c>
      <c r="H1617" t="s">
        <v>1405</v>
      </c>
    </row>
    <row r="1618" spans="2:8" x14ac:dyDescent="0.2">
      <c r="B1618" s="2"/>
      <c r="F1618">
        <v>23</v>
      </c>
      <c r="G1618" t="s">
        <v>77</v>
      </c>
      <c r="H1618" t="s">
        <v>1406</v>
      </c>
    </row>
    <row r="1619" spans="2:8" x14ac:dyDescent="0.2">
      <c r="B1619" s="2"/>
      <c r="F1619">
        <v>23</v>
      </c>
      <c r="G1619" t="s">
        <v>77</v>
      </c>
      <c r="H1619" t="s">
        <v>1407</v>
      </c>
    </row>
    <row r="1620" spans="2:8" x14ac:dyDescent="0.2">
      <c r="B1620" s="2"/>
      <c r="F1620">
        <v>23</v>
      </c>
      <c r="G1620" t="s">
        <v>77</v>
      </c>
      <c r="H1620" t="s">
        <v>1408</v>
      </c>
    </row>
    <row r="1621" spans="2:8" x14ac:dyDescent="0.2">
      <c r="B1621" s="2"/>
      <c r="F1621">
        <v>23</v>
      </c>
      <c r="G1621" t="s">
        <v>77</v>
      </c>
      <c r="H1621" t="s">
        <v>1409</v>
      </c>
    </row>
    <row r="1622" spans="2:8" x14ac:dyDescent="0.2">
      <c r="B1622" s="2"/>
      <c r="F1622">
        <v>23</v>
      </c>
      <c r="G1622" t="s">
        <v>77</v>
      </c>
      <c r="H1622" t="s">
        <v>1410</v>
      </c>
    </row>
    <row r="1623" spans="2:8" x14ac:dyDescent="0.2">
      <c r="B1623" s="2"/>
      <c r="F1623">
        <v>23</v>
      </c>
      <c r="G1623" t="s">
        <v>77</v>
      </c>
      <c r="H1623" t="s">
        <v>1411</v>
      </c>
    </row>
    <row r="1624" spans="2:8" x14ac:dyDescent="0.2">
      <c r="B1624" s="2"/>
      <c r="F1624">
        <v>23</v>
      </c>
      <c r="G1624" t="s">
        <v>77</v>
      </c>
      <c r="H1624" t="s">
        <v>1412</v>
      </c>
    </row>
    <row r="1625" spans="2:8" x14ac:dyDescent="0.2">
      <c r="B1625" s="2"/>
      <c r="F1625">
        <v>23</v>
      </c>
      <c r="G1625" t="s">
        <v>77</v>
      </c>
      <c r="H1625" t="s">
        <v>1413</v>
      </c>
    </row>
    <row r="1626" spans="2:8" x14ac:dyDescent="0.2">
      <c r="B1626" s="2"/>
      <c r="F1626">
        <v>23</v>
      </c>
      <c r="G1626" t="s">
        <v>77</v>
      </c>
      <c r="H1626" t="s">
        <v>1414</v>
      </c>
    </row>
    <row r="1627" spans="2:8" x14ac:dyDescent="0.2">
      <c r="B1627" s="2"/>
      <c r="F1627">
        <v>23</v>
      </c>
      <c r="G1627" t="s">
        <v>77</v>
      </c>
      <c r="H1627" t="s">
        <v>1415</v>
      </c>
    </row>
    <row r="1628" spans="2:8" x14ac:dyDescent="0.2">
      <c r="B1628" s="2"/>
      <c r="F1628">
        <v>23</v>
      </c>
      <c r="G1628" t="s">
        <v>77</v>
      </c>
      <c r="H1628" t="s">
        <v>1416</v>
      </c>
    </row>
    <row r="1629" spans="2:8" x14ac:dyDescent="0.2">
      <c r="B1629" s="2"/>
      <c r="F1629">
        <v>23</v>
      </c>
      <c r="G1629" t="s">
        <v>77</v>
      </c>
      <c r="H1629" t="s">
        <v>1417</v>
      </c>
    </row>
    <row r="1630" spans="2:8" x14ac:dyDescent="0.2">
      <c r="B1630" s="2"/>
      <c r="F1630">
        <v>23</v>
      </c>
      <c r="G1630" t="s">
        <v>77</v>
      </c>
      <c r="H1630" t="s">
        <v>1418</v>
      </c>
    </row>
    <row r="1631" spans="2:8" x14ac:dyDescent="0.2">
      <c r="B1631" s="2"/>
      <c r="F1631">
        <v>23</v>
      </c>
      <c r="G1631" t="s">
        <v>77</v>
      </c>
      <c r="H1631" t="s">
        <v>1419</v>
      </c>
    </row>
    <row r="1632" spans="2:8" x14ac:dyDescent="0.2">
      <c r="B1632" s="2"/>
      <c r="F1632">
        <v>23</v>
      </c>
      <c r="G1632" t="s">
        <v>77</v>
      </c>
      <c r="H1632" t="s">
        <v>1420</v>
      </c>
    </row>
    <row r="1633" spans="2:8" x14ac:dyDescent="0.2">
      <c r="B1633" s="2"/>
      <c r="F1633">
        <v>23</v>
      </c>
      <c r="G1633" t="s">
        <v>77</v>
      </c>
      <c r="H1633" t="s">
        <v>1421</v>
      </c>
    </row>
    <row r="1634" spans="2:8" x14ac:dyDescent="0.2">
      <c r="B1634" s="2"/>
      <c r="F1634">
        <v>23</v>
      </c>
      <c r="G1634" t="s">
        <v>77</v>
      </c>
      <c r="H1634" t="s">
        <v>1422</v>
      </c>
    </row>
    <row r="1635" spans="2:8" x14ac:dyDescent="0.2">
      <c r="B1635" s="2"/>
      <c r="F1635">
        <v>23</v>
      </c>
      <c r="G1635" t="s">
        <v>77</v>
      </c>
      <c r="H1635" t="s">
        <v>1423</v>
      </c>
    </row>
    <row r="1636" spans="2:8" x14ac:dyDescent="0.2">
      <c r="B1636" s="2"/>
      <c r="F1636">
        <v>23</v>
      </c>
      <c r="G1636" t="s">
        <v>77</v>
      </c>
      <c r="H1636" t="s">
        <v>1424</v>
      </c>
    </row>
    <row r="1637" spans="2:8" x14ac:dyDescent="0.2">
      <c r="B1637" s="2"/>
      <c r="F1637">
        <v>23</v>
      </c>
      <c r="G1637" t="s">
        <v>77</v>
      </c>
      <c r="H1637" t="s">
        <v>1425</v>
      </c>
    </row>
    <row r="1638" spans="2:8" x14ac:dyDescent="0.2">
      <c r="B1638" s="2"/>
      <c r="F1638">
        <v>23</v>
      </c>
      <c r="G1638" t="s">
        <v>77</v>
      </c>
      <c r="H1638" t="s">
        <v>1426</v>
      </c>
    </row>
    <row r="1639" spans="2:8" x14ac:dyDescent="0.2">
      <c r="B1639" s="2"/>
      <c r="F1639">
        <v>23</v>
      </c>
      <c r="G1639" t="s">
        <v>77</v>
      </c>
      <c r="H1639" t="s">
        <v>1427</v>
      </c>
    </row>
    <row r="1640" spans="2:8" x14ac:dyDescent="0.2">
      <c r="B1640" s="2"/>
      <c r="F1640">
        <v>23</v>
      </c>
      <c r="G1640" t="s">
        <v>77</v>
      </c>
      <c r="H1640" t="s">
        <v>1428</v>
      </c>
    </row>
    <row r="1641" spans="2:8" x14ac:dyDescent="0.2">
      <c r="B1641" s="2"/>
      <c r="F1641">
        <v>23</v>
      </c>
      <c r="G1641" t="s">
        <v>77</v>
      </c>
      <c r="H1641" t="s">
        <v>1429</v>
      </c>
    </row>
    <row r="1642" spans="2:8" x14ac:dyDescent="0.2">
      <c r="B1642" s="2"/>
      <c r="F1642">
        <v>23</v>
      </c>
      <c r="G1642" t="s">
        <v>77</v>
      </c>
      <c r="H1642" t="s">
        <v>1430</v>
      </c>
    </row>
    <row r="1643" spans="2:8" x14ac:dyDescent="0.2">
      <c r="B1643" s="2"/>
      <c r="F1643">
        <v>23</v>
      </c>
      <c r="G1643" t="s">
        <v>77</v>
      </c>
      <c r="H1643" t="s">
        <v>1431</v>
      </c>
    </row>
    <row r="1644" spans="2:8" x14ac:dyDescent="0.2">
      <c r="B1644" s="2"/>
      <c r="F1644">
        <v>23</v>
      </c>
      <c r="G1644" t="s">
        <v>77</v>
      </c>
      <c r="H1644" t="s">
        <v>1432</v>
      </c>
    </row>
    <row r="1645" spans="2:8" x14ac:dyDescent="0.2">
      <c r="B1645" s="2"/>
      <c r="F1645">
        <v>23</v>
      </c>
      <c r="G1645" t="s">
        <v>77</v>
      </c>
      <c r="H1645" t="s">
        <v>1433</v>
      </c>
    </row>
    <row r="1646" spans="2:8" x14ac:dyDescent="0.2">
      <c r="B1646" s="2"/>
      <c r="F1646">
        <v>23</v>
      </c>
      <c r="G1646" t="s">
        <v>77</v>
      </c>
      <c r="H1646" t="s">
        <v>1434</v>
      </c>
    </row>
    <row r="1647" spans="2:8" x14ac:dyDescent="0.2">
      <c r="B1647" s="2"/>
      <c r="F1647">
        <v>23</v>
      </c>
      <c r="G1647" t="s">
        <v>77</v>
      </c>
      <c r="H1647" t="s">
        <v>1435</v>
      </c>
    </row>
    <row r="1648" spans="2:8" x14ac:dyDescent="0.2">
      <c r="B1648" s="2"/>
      <c r="F1648">
        <v>23</v>
      </c>
      <c r="G1648" t="s">
        <v>77</v>
      </c>
      <c r="H1648" t="s">
        <v>1436</v>
      </c>
    </row>
    <row r="1649" spans="2:8" x14ac:dyDescent="0.2">
      <c r="B1649" s="2"/>
      <c r="F1649">
        <v>23</v>
      </c>
      <c r="G1649" t="s">
        <v>77</v>
      </c>
      <c r="H1649" t="s">
        <v>1437</v>
      </c>
    </row>
    <row r="1650" spans="2:8" x14ac:dyDescent="0.2">
      <c r="B1650" s="2"/>
      <c r="F1650">
        <v>23</v>
      </c>
      <c r="G1650" t="s">
        <v>77</v>
      </c>
      <c r="H1650" t="s">
        <v>1438</v>
      </c>
    </row>
    <row r="1651" spans="2:8" x14ac:dyDescent="0.2">
      <c r="B1651" s="2"/>
      <c r="F1651">
        <v>23</v>
      </c>
      <c r="G1651" t="s">
        <v>77</v>
      </c>
      <c r="H1651" t="s">
        <v>1439</v>
      </c>
    </row>
    <row r="1652" spans="2:8" x14ac:dyDescent="0.2">
      <c r="B1652" s="2"/>
      <c r="F1652">
        <v>23</v>
      </c>
      <c r="G1652" t="s">
        <v>77</v>
      </c>
      <c r="H1652" t="s">
        <v>1440</v>
      </c>
    </row>
    <row r="1653" spans="2:8" x14ac:dyDescent="0.2">
      <c r="B1653" s="2"/>
      <c r="F1653">
        <v>23</v>
      </c>
      <c r="G1653" t="s">
        <v>77</v>
      </c>
      <c r="H1653" t="s">
        <v>1441</v>
      </c>
    </row>
    <row r="1654" spans="2:8" x14ac:dyDescent="0.2">
      <c r="B1654" s="2"/>
      <c r="F1654">
        <v>23</v>
      </c>
      <c r="G1654" t="s">
        <v>77</v>
      </c>
      <c r="H1654" t="s">
        <v>1442</v>
      </c>
    </row>
    <row r="1655" spans="2:8" x14ac:dyDescent="0.2">
      <c r="B1655" s="2"/>
      <c r="F1655">
        <v>23</v>
      </c>
      <c r="G1655" t="s">
        <v>77</v>
      </c>
      <c r="H1655" t="s">
        <v>1443</v>
      </c>
    </row>
    <row r="1656" spans="2:8" x14ac:dyDescent="0.2">
      <c r="B1656" s="2"/>
      <c r="F1656">
        <v>23</v>
      </c>
      <c r="G1656" t="s">
        <v>77</v>
      </c>
      <c r="H1656" t="s">
        <v>1444</v>
      </c>
    </row>
    <row r="1657" spans="2:8" x14ac:dyDescent="0.2">
      <c r="B1657" s="2"/>
      <c r="F1657">
        <v>23</v>
      </c>
      <c r="G1657" t="s">
        <v>77</v>
      </c>
      <c r="H1657" t="s">
        <v>1445</v>
      </c>
    </row>
    <row r="1658" spans="2:8" x14ac:dyDescent="0.2">
      <c r="B1658" s="2"/>
      <c r="F1658">
        <v>23</v>
      </c>
      <c r="G1658" t="s">
        <v>77</v>
      </c>
      <c r="H1658" t="s">
        <v>1446</v>
      </c>
    </row>
    <row r="1659" spans="2:8" x14ac:dyDescent="0.2">
      <c r="B1659" s="2"/>
      <c r="F1659">
        <v>23</v>
      </c>
      <c r="G1659" t="s">
        <v>77</v>
      </c>
      <c r="H1659" t="s">
        <v>1447</v>
      </c>
    </row>
    <row r="1660" spans="2:8" x14ac:dyDescent="0.2">
      <c r="B1660" s="2"/>
      <c r="F1660">
        <v>23</v>
      </c>
      <c r="G1660" t="s">
        <v>77</v>
      </c>
      <c r="H1660" t="s">
        <v>1448</v>
      </c>
    </row>
    <row r="1661" spans="2:8" x14ac:dyDescent="0.2">
      <c r="B1661" s="2"/>
      <c r="F1661">
        <v>23</v>
      </c>
      <c r="G1661" t="s">
        <v>77</v>
      </c>
      <c r="H1661" t="s">
        <v>1449</v>
      </c>
    </row>
    <row r="1662" spans="2:8" x14ac:dyDescent="0.2">
      <c r="B1662" s="2"/>
      <c r="F1662">
        <v>23</v>
      </c>
      <c r="G1662" t="s">
        <v>77</v>
      </c>
      <c r="H1662" t="s">
        <v>1450</v>
      </c>
    </row>
    <row r="1663" spans="2:8" x14ac:dyDescent="0.2">
      <c r="B1663" s="2"/>
      <c r="F1663">
        <v>23</v>
      </c>
      <c r="G1663" t="s">
        <v>77</v>
      </c>
      <c r="H1663" t="s">
        <v>1451</v>
      </c>
    </row>
    <row r="1664" spans="2:8" x14ac:dyDescent="0.2">
      <c r="B1664" s="2"/>
      <c r="F1664">
        <v>23</v>
      </c>
      <c r="G1664" t="s">
        <v>77</v>
      </c>
      <c r="H1664" t="s">
        <v>1452</v>
      </c>
    </row>
    <row r="1665" spans="2:8" x14ac:dyDescent="0.2">
      <c r="B1665" s="2"/>
      <c r="F1665">
        <v>23</v>
      </c>
      <c r="G1665" t="s">
        <v>77</v>
      </c>
      <c r="H1665" t="s">
        <v>1453</v>
      </c>
    </row>
    <row r="1666" spans="2:8" x14ac:dyDescent="0.2">
      <c r="B1666" s="2"/>
      <c r="F1666">
        <v>23</v>
      </c>
      <c r="G1666" t="s">
        <v>77</v>
      </c>
      <c r="H1666" t="s">
        <v>1454</v>
      </c>
    </row>
    <row r="1667" spans="2:8" x14ac:dyDescent="0.2">
      <c r="B1667" s="2"/>
      <c r="F1667">
        <v>23</v>
      </c>
      <c r="G1667" t="s">
        <v>77</v>
      </c>
      <c r="H1667" t="s">
        <v>1455</v>
      </c>
    </row>
    <row r="1668" spans="2:8" x14ac:dyDescent="0.2">
      <c r="B1668" s="2"/>
      <c r="F1668">
        <v>23</v>
      </c>
      <c r="G1668" t="s">
        <v>77</v>
      </c>
      <c r="H1668" t="s">
        <v>1456</v>
      </c>
    </row>
    <row r="1669" spans="2:8" x14ac:dyDescent="0.2">
      <c r="B1669" s="2"/>
      <c r="F1669">
        <v>23</v>
      </c>
      <c r="G1669" t="s">
        <v>77</v>
      </c>
      <c r="H1669" t="s">
        <v>1457</v>
      </c>
    </row>
    <row r="1670" spans="2:8" x14ac:dyDescent="0.2">
      <c r="B1670" s="2"/>
      <c r="F1670">
        <v>23</v>
      </c>
      <c r="G1670" t="s">
        <v>77</v>
      </c>
      <c r="H1670" t="s">
        <v>1458</v>
      </c>
    </row>
    <row r="1671" spans="2:8" x14ac:dyDescent="0.2">
      <c r="B1671" s="2"/>
      <c r="F1671">
        <v>23</v>
      </c>
      <c r="G1671" t="s">
        <v>77</v>
      </c>
      <c r="H1671" t="s">
        <v>1459</v>
      </c>
    </row>
    <row r="1672" spans="2:8" x14ac:dyDescent="0.2">
      <c r="B1672" s="2"/>
      <c r="F1672">
        <v>23</v>
      </c>
      <c r="G1672" t="s">
        <v>77</v>
      </c>
      <c r="H1672" t="s">
        <v>1460</v>
      </c>
    </row>
    <row r="1673" spans="2:8" x14ac:dyDescent="0.2">
      <c r="B1673" s="2"/>
      <c r="F1673">
        <v>23</v>
      </c>
      <c r="G1673" t="s">
        <v>77</v>
      </c>
      <c r="H1673" t="s">
        <v>1461</v>
      </c>
    </row>
    <row r="1674" spans="2:8" x14ac:dyDescent="0.2">
      <c r="B1674" s="2"/>
      <c r="F1674">
        <v>23</v>
      </c>
      <c r="G1674" t="s">
        <v>77</v>
      </c>
      <c r="H1674" t="s">
        <v>1462</v>
      </c>
    </row>
    <row r="1675" spans="2:8" x14ac:dyDescent="0.2">
      <c r="B1675" s="2"/>
      <c r="F1675">
        <v>23</v>
      </c>
      <c r="G1675" t="s">
        <v>77</v>
      </c>
      <c r="H1675" t="s">
        <v>1463</v>
      </c>
    </row>
    <row r="1676" spans="2:8" x14ac:dyDescent="0.2">
      <c r="B1676" s="2"/>
      <c r="F1676">
        <v>23</v>
      </c>
      <c r="G1676" t="s">
        <v>77</v>
      </c>
      <c r="H1676" t="s">
        <v>1464</v>
      </c>
    </row>
    <row r="1677" spans="2:8" x14ac:dyDescent="0.2">
      <c r="B1677" s="2"/>
      <c r="F1677">
        <v>23</v>
      </c>
      <c r="G1677" t="s">
        <v>77</v>
      </c>
      <c r="H1677" t="s">
        <v>1465</v>
      </c>
    </row>
    <row r="1678" spans="2:8" x14ac:dyDescent="0.2">
      <c r="B1678" s="2"/>
      <c r="F1678">
        <v>23</v>
      </c>
      <c r="G1678" t="s">
        <v>77</v>
      </c>
      <c r="H1678" t="s">
        <v>1466</v>
      </c>
    </row>
    <row r="1679" spans="2:8" x14ac:dyDescent="0.2">
      <c r="B1679" s="2"/>
      <c r="F1679">
        <v>23</v>
      </c>
      <c r="G1679" t="s">
        <v>77</v>
      </c>
      <c r="H1679" t="s">
        <v>1467</v>
      </c>
    </row>
    <row r="1680" spans="2:8" x14ac:dyDescent="0.2">
      <c r="B1680" s="2"/>
      <c r="F1680">
        <v>23</v>
      </c>
      <c r="G1680" t="s">
        <v>77</v>
      </c>
      <c r="H1680" t="s">
        <v>1468</v>
      </c>
    </row>
    <row r="1681" spans="2:8" x14ac:dyDescent="0.2">
      <c r="B1681" s="2"/>
      <c r="F1681">
        <v>23</v>
      </c>
      <c r="G1681" t="s">
        <v>77</v>
      </c>
      <c r="H1681" t="s">
        <v>1469</v>
      </c>
    </row>
    <row r="1682" spans="2:8" x14ac:dyDescent="0.2">
      <c r="B1682" s="2"/>
      <c r="F1682">
        <v>23</v>
      </c>
      <c r="G1682" t="s">
        <v>77</v>
      </c>
      <c r="H1682" t="s">
        <v>1470</v>
      </c>
    </row>
    <row r="1683" spans="2:8" x14ac:dyDescent="0.2">
      <c r="B1683" s="2"/>
      <c r="F1683">
        <v>23</v>
      </c>
      <c r="G1683" t="s">
        <v>77</v>
      </c>
      <c r="H1683" t="s">
        <v>1471</v>
      </c>
    </row>
    <row r="1684" spans="2:8" x14ac:dyDescent="0.2">
      <c r="B1684" s="2"/>
      <c r="F1684">
        <v>23</v>
      </c>
      <c r="G1684" t="s">
        <v>77</v>
      </c>
      <c r="H1684" t="s">
        <v>1472</v>
      </c>
    </row>
    <row r="1685" spans="2:8" x14ac:dyDescent="0.2">
      <c r="B1685" s="2"/>
      <c r="F1685">
        <v>23</v>
      </c>
      <c r="G1685" t="s">
        <v>77</v>
      </c>
      <c r="H1685" t="s">
        <v>1473</v>
      </c>
    </row>
    <row r="1686" spans="2:8" x14ac:dyDescent="0.2">
      <c r="B1686" s="2"/>
      <c r="F1686">
        <v>23</v>
      </c>
      <c r="G1686" t="s">
        <v>77</v>
      </c>
      <c r="H1686" t="s">
        <v>1474</v>
      </c>
    </row>
    <row r="1687" spans="2:8" x14ac:dyDescent="0.2">
      <c r="B1687" s="2"/>
      <c r="F1687">
        <v>23</v>
      </c>
      <c r="G1687" t="s">
        <v>77</v>
      </c>
      <c r="H1687" t="s">
        <v>1475</v>
      </c>
    </row>
    <row r="1688" spans="2:8" x14ac:dyDescent="0.2">
      <c r="B1688" s="2"/>
      <c r="F1688">
        <v>23</v>
      </c>
      <c r="G1688" t="s">
        <v>77</v>
      </c>
      <c r="H1688" t="s">
        <v>1476</v>
      </c>
    </row>
    <row r="1689" spans="2:8" x14ac:dyDescent="0.2">
      <c r="B1689" s="2"/>
      <c r="F1689">
        <v>23</v>
      </c>
      <c r="G1689" t="s">
        <v>77</v>
      </c>
      <c r="H1689" t="s">
        <v>1477</v>
      </c>
    </row>
    <row r="1690" spans="2:8" x14ac:dyDescent="0.2">
      <c r="B1690" s="2"/>
      <c r="F1690">
        <v>23</v>
      </c>
      <c r="G1690" t="s">
        <v>77</v>
      </c>
      <c r="H1690" t="s">
        <v>1478</v>
      </c>
    </row>
    <row r="1691" spans="2:8" x14ac:dyDescent="0.2">
      <c r="B1691" s="2"/>
      <c r="F1691">
        <v>23</v>
      </c>
      <c r="G1691" t="s">
        <v>77</v>
      </c>
      <c r="H1691" t="s">
        <v>1479</v>
      </c>
    </row>
    <row r="1692" spans="2:8" x14ac:dyDescent="0.2">
      <c r="B1692" s="2"/>
      <c r="F1692">
        <v>23</v>
      </c>
      <c r="G1692" t="s">
        <v>77</v>
      </c>
      <c r="H1692" t="s">
        <v>1480</v>
      </c>
    </row>
    <row r="1693" spans="2:8" x14ac:dyDescent="0.2">
      <c r="B1693" s="2"/>
      <c r="F1693">
        <v>23</v>
      </c>
      <c r="G1693" t="s">
        <v>77</v>
      </c>
      <c r="H1693" t="s">
        <v>1481</v>
      </c>
    </row>
    <row r="1694" spans="2:8" x14ac:dyDescent="0.2">
      <c r="B1694" s="2"/>
      <c r="F1694">
        <v>23</v>
      </c>
      <c r="G1694" t="s">
        <v>77</v>
      </c>
      <c r="H1694" t="s">
        <v>1482</v>
      </c>
    </row>
    <row r="1695" spans="2:8" x14ac:dyDescent="0.2">
      <c r="B1695" s="2"/>
      <c r="F1695">
        <v>23</v>
      </c>
      <c r="G1695" t="s">
        <v>77</v>
      </c>
      <c r="H1695" t="s">
        <v>1483</v>
      </c>
    </row>
    <row r="1696" spans="2:8" x14ac:dyDescent="0.2">
      <c r="B1696" s="2"/>
      <c r="F1696">
        <v>23</v>
      </c>
      <c r="G1696" t="s">
        <v>77</v>
      </c>
      <c r="H1696" t="s">
        <v>1484</v>
      </c>
    </row>
    <row r="1697" spans="2:8" x14ac:dyDescent="0.2">
      <c r="B1697" s="2"/>
      <c r="F1697">
        <v>23</v>
      </c>
      <c r="G1697" t="s">
        <v>77</v>
      </c>
      <c r="H1697" t="s">
        <v>1485</v>
      </c>
    </row>
    <row r="1698" spans="2:8" x14ac:dyDescent="0.2">
      <c r="B1698" s="2"/>
      <c r="F1698">
        <v>23</v>
      </c>
      <c r="G1698" t="s">
        <v>77</v>
      </c>
      <c r="H1698" t="s">
        <v>1486</v>
      </c>
    </row>
    <row r="1699" spans="2:8" x14ac:dyDescent="0.2">
      <c r="B1699" s="2"/>
      <c r="F1699">
        <v>23</v>
      </c>
      <c r="G1699" t="s">
        <v>77</v>
      </c>
      <c r="H1699" t="s">
        <v>1487</v>
      </c>
    </row>
    <row r="1700" spans="2:8" x14ac:dyDescent="0.2">
      <c r="B1700" s="2"/>
      <c r="F1700">
        <v>23</v>
      </c>
      <c r="G1700" t="s">
        <v>77</v>
      </c>
      <c r="H1700" t="s">
        <v>1488</v>
      </c>
    </row>
    <row r="1701" spans="2:8" x14ac:dyDescent="0.2">
      <c r="B1701" s="2"/>
      <c r="F1701">
        <v>23</v>
      </c>
      <c r="G1701" t="s">
        <v>77</v>
      </c>
      <c r="H1701" t="s">
        <v>1489</v>
      </c>
    </row>
    <row r="1702" spans="2:8" x14ac:dyDescent="0.2">
      <c r="B1702" s="2"/>
      <c r="F1702">
        <v>23</v>
      </c>
      <c r="G1702" t="s">
        <v>77</v>
      </c>
      <c r="H1702" t="s">
        <v>1490</v>
      </c>
    </row>
    <row r="1703" spans="2:8" x14ac:dyDescent="0.2">
      <c r="B1703" s="2"/>
      <c r="F1703">
        <v>23</v>
      </c>
      <c r="G1703" t="s">
        <v>77</v>
      </c>
      <c r="H1703" t="s">
        <v>1491</v>
      </c>
    </row>
    <row r="1704" spans="2:8" x14ac:dyDescent="0.2">
      <c r="B1704" s="2"/>
      <c r="F1704">
        <v>23</v>
      </c>
      <c r="G1704" t="s">
        <v>77</v>
      </c>
      <c r="H1704" t="s">
        <v>1492</v>
      </c>
    </row>
    <row r="1705" spans="2:8" x14ac:dyDescent="0.2">
      <c r="B1705" s="2"/>
      <c r="F1705">
        <v>23</v>
      </c>
      <c r="G1705" t="s">
        <v>77</v>
      </c>
      <c r="H1705" t="s">
        <v>1493</v>
      </c>
    </row>
    <row r="1706" spans="2:8" x14ac:dyDescent="0.2">
      <c r="B1706" s="2"/>
      <c r="F1706">
        <v>23</v>
      </c>
      <c r="G1706" t="s">
        <v>77</v>
      </c>
      <c r="H1706" t="s">
        <v>1494</v>
      </c>
    </row>
    <row r="1707" spans="2:8" x14ac:dyDescent="0.2">
      <c r="B1707" s="2"/>
      <c r="F1707">
        <v>23</v>
      </c>
      <c r="G1707" t="s">
        <v>77</v>
      </c>
      <c r="H1707" t="s">
        <v>1495</v>
      </c>
    </row>
    <row r="1708" spans="2:8" x14ac:dyDescent="0.2">
      <c r="B1708" s="2"/>
      <c r="F1708">
        <v>23</v>
      </c>
      <c r="G1708" t="s">
        <v>77</v>
      </c>
      <c r="H1708" t="s">
        <v>1496</v>
      </c>
    </row>
    <row r="1709" spans="2:8" x14ac:dyDescent="0.2">
      <c r="B1709" s="2"/>
      <c r="F1709">
        <v>23</v>
      </c>
      <c r="G1709" t="s">
        <v>77</v>
      </c>
      <c r="H1709" t="s">
        <v>1497</v>
      </c>
    </row>
    <row r="1710" spans="2:8" x14ac:dyDescent="0.2">
      <c r="B1710" s="2"/>
      <c r="F1710">
        <v>23</v>
      </c>
      <c r="G1710" t="s">
        <v>77</v>
      </c>
      <c r="H1710" t="s">
        <v>1498</v>
      </c>
    </row>
    <row r="1711" spans="2:8" x14ac:dyDescent="0.2">
      <c r="B1711" s="2"/>
      <c r="F1711">
        <v>23</v>
      </c>
      <c r="G1711" t="s">
        <v>77</v>
      </c>
      <c r="H1711" t="s">
        <v>1499</v>
      </c>
    </row>
    <row r="1712" spans="2:8" x14ac:dyDescent="0.2">
      <c r="B1712" s="2"/>
      <c r="F1712">
        <v>23</v>
      </c>
      <c r="G1712" t="s">
        <v>77</v>
      </c>
      <c r="H1712" t="s">
        <v>1500</v>
      </c>
    </row>
    <row r="1713" spans="2:8" x14ac:dyDescent="0.2">
      <c r="B1713" s="2"/>
      <c r="F1713">
        <v>23</v>
      </c>
      <c r="G1713" t="s">
        <v>77</v>
      </c>
      <c r="H1713" t="s">
        <v>1501</v>
      </c>
    </row>
    <row r="1714" spans="2:8" x14ac:dyDescent="0.2">
      <c r="B1714" s="2"/>
      <c r="F1714">
        <v>23</v>
      </c>
      <c r="G1714" t="s">
        <v>77</v>
      </c>
      <c r="H1714" t="s">
        <v>1502</v>
      </c>
    </row>
    <row r="1715" spans="2:8" x14ac:dyDescent="0.2">
      <c r="B1715" s="2"/>
      <c r="F1715">
        <v>23</v>
      </c>
      <c r="G1715" t="s">
        <v>77</v>
      </c>
      <c r="H1715" t="s">
        <v>1503</v>
      </c>
    </row>
    <row r="1716" spans="2:8" x14ac:dyDescent="0.2">
      <c r="B1716" s="2"/>
      <c r="F1716">
        <v>23</v>
      </c>
      <c r="G1716" t="s">
        <v>77</v>
      </c>
      <c r="H1716" t="s">
        <v>1504</v>
      </c>
    </row>
    <row r="1717" spans="2:8" x14ac:dyDescent="0.2">
      <c r="B1717" s="2"/>
      <c r="F1717">
        <v>23</v>
      </c>
      <c r="G1717" t="s">
        <v>77</v>
      </c>
      <c r="H1717" t="s">
        <v>1505</v>
      </c>
    </row>
    <row r="1718" spans="2:8" x14ac:dyDescent="0.2">
      <c r="B1718" s="2"/>
      <c r="F1718">
        <v>23</v>
      </c>
      <c r="G1718" t="s">
        <v>77</v>
      </c>
      <c r="H1718" t="s">
        <v>1506</v>
      </c>
    </row>
    <row r="1719" spans="2:8" x14ac:dyDescent="0.2">
      <c r="B1719" s="2"/>
      <c r="F1719">
        <v>23</v>
      </c>
      <c r="G1719" t="s">
        <v>77</v>
      </c>
      <c r="H1719" t="s">
        <v>1507</v>
      </c>
    </row>
    <row r="1720" spans="2:8" x14ac:dyDescent="0.2">
      <c r="B1720" s="2"/>
      <c r="F1720">
        <v>23</v>
      </c>
      <c r="G1720" t="s">
        <v>77</v>
      </c>
      <c r="H1720" t="s">
        <v>1508</v>
      </c>
    </row>
    <row r="1721" spans="2:8" x14ac:dyDescent="0.2">
      <c r="B1721" s="2"/>
      <c r="F1721">
        <v>23</v>
      </c>
      <c r="G1721" t="s">
        <v>77</v>
      </c>
      <c r="H1721" t="s">
        <v>1509</v>
      </c>
    </row>
    <row r="1722" spans="2:8" x14ac:dyDescent="0.2">
      <c r="B1722" s="2"/>
      <c r="F1722">
        <v>23</v>
      </c>
      <c r="G1722" t="s">
        <v>77</v>
      </c>
      <c r="H1722" t="s">
        <v>1510</v>
      </c>
    </row>
    <row r="1723" spans="2:8" x14ac:dyDescent="0.2">
      <c r="B1723" s="2"/>
      <c r="F1723">
        <v>23</v>
      </c>
      <c r="G1723" t="s">
        <v>77</v>
      </c>
      <c r="H1723" t="s">
        <v>1511</v>
      </c>
    </row>
    <row r="1724" spans="2:8" x14ac:dyDescent="0.2">
      <c r="B1724" s="2"/>
      <c r="F1724">
        <v>23</v>
      </c>
      <c r="G1724" t="s">
        <v>77</v>
      </c>
      <c r="H1724" t="s">
        <v>1512</v>
      </c>
    </row>
    <row r="1725" spans="2:8" x14ac:dyDescent="0.2">
      <c r="B1725" s="2"/>
      <c r="F1725">
        <v>23</v>
      </c>
      <c r="G1725" t="s">
        <v>77</v>
      </c>
      <c r="H1725" t="s">
        <v>1513</v>
      </c>
    </row>
    <row r="1726" spans="2:8" x14ac:dyDescent="0.2">
      <c r="B1726" s="2"/>
      <c r="F1726">
        <v>23</v>
      </c>
      <c r="G1726" t="s">
        <v>77</v>
      </c>
      <c r="H1726" t="s">
        <v>1514</v>
      </c>
    </row>
    <row r="1727" spans="2:8" x14ac:dyDescent="0.2">
      <c r="B1727" s="2"/>
      <c r="F1727">
        <v>23</v>
      </c>
      <c r="G1727" t="s">
        <v>77</v>
      </c>
      <c r="H1727" t="s">
        <v>1515</v>
      </c>
    </row>
    <row r="1728" spans="2:8" x14ac:dyDescent="0.2">
      <c r="B1728" s="2"/>
      <c r="F1728">
        <v>23</v>
      </c>
      <c r="G1728" t="s">
        <v>77</v>
      </c>
      <c r="H1728" t="s">
        <v>1516</v>
      </c>
    </row>
    <row r="1729" spans="2:8" x14ac:dyDescent="0.2">
      <c r="B1729" s="2"/>
      <c r="F1729">
        <v>23</v>
      </c>
      <c r="G1729" t="s">
        <v>77</v>
      </c>
      <c r="H1729" t="s">
        <v>1517</v>
      </c>
    </row>
    <row r="1730" spans="2:8" x14ac:dyDescent="0.2">
      <c r="B1730" s="2"/>
      <c r="F1730">
        <v>23</v>
      </c>
      <c r="G1730" t="s">
        <v>77</v>
      </c>
      <c r="H1730" t="s">
        <v>1518</v>
      </c>
    </row>
    <row r="1731" spans="2:8" x14ac:dyDescent="0.2">
      <c r="B1731" s="2"/>
      <c r="F1731">
        <v>23</v>
      </c>
      <c r="G1731" t="s">
        <v>77</v>
      </c>
      <c r="H1731" t="s">
        <v>1519</v>
      </c>
    </row>
    <row r="1732" spans="2:8" x14ac:dyDescent="0.2">
      <c r="B1732" s="2"/>
      <c r="F1732">
        <v>23</v>
      </c>
      <c r="G1732" t="s">
        <v>77</v>
      </c>
      <c r="H1732" t="s">
        <v>1520</v>
      </c>
    </row>
    <row r="1733" spans="2:8" x14ac:dyDescent="0.2">
      <c r="B1733" s="2"/>
      <c r="F1733">
        <v>23</v>
      </c>
      <c r="G1733" t="s">
        <v>77</v>
      </c>
      <c r="H1733" t="s">
        <v>1521</v>
      </c>
    </row>
    <row r="1734" spans="2:8" x14ac:dyDescent="0.2">
      <c r="B1734" s="2"/>
      <c r="F1734">
        <v>23</v>
      </c>
      <c r="G1734" t="s">
        <v>77</v>
      </c>
      <c r="H1734" t="s">
        <v>1522</v>
      </c>
    </row>
    <row r="1735" spans="2:8" x14ac:dyDescent="0.2">
      <c r="B1735" s="2"/>
      <c r="F1735">
        <v>23</v>
      </c>
      <c r="G1735" t="s">
        <v>77</v>
      </c>
      <c r="H1735" t="s">
        <v>1523</v>
      </c>
    </row>
    <row r="1736" spans="2:8" x14ac:dyDescent="0.2">
      <c r="B1736" s="2"/>
      <c r="F1736">
        <v>23</v>
      </c>
      <c r="G1736" t="s">
        <v>77</v>
      </c>
      <c r="H1736" t="s">
        <v>1524</v>
      </c>
    </row>
    <row r="1737" spans="2:8" x14ac:dyDescent="0.2">
      <c r="B1737" s="2"/>
      <c r="F1737">
        <v>23</v>
      </c>
      <c r="G1737" t="s">
        <v>77</v>
      </c>
      <c r="H1737" t="s">
        <v>1525</v>
      </c>
    </row>
    <row r="1738" spans="2:8" x14ac:dyDescent="0.2">
      <c r="B1738" s="2"/>
      <c r="F1738">
        <v>23</v>
      </c>
      <c r="G1738" t="s">
        <v>77</v>
      </c>
      <c r="H1738" t="s">
        <v>1526</v>
      </c>
    </row>
    <row r="1739" spans="2:8" x14ac:dyDescent="0.2">
      <c r="B1739" s="2"/>
      <c r="F1739">
        <v>23</v>
      </c>
      <c r="G1739" t="s">
        <v>77</v>
      </c>
      <c r="H1739" t="s">
        <v>1527</v>
      </c>
    </row>
    <row r="1740" spans="2:8" x14ac:dyDescent="0.2">
      <c r="B1740" s="2"/>
      <c r="F1740">
        <v>23</v>
      </c>
      <c r="G1740" t="s">
        <v>77</v>
      </c>
      <c r="H1740" t="s">
        <v>1528</v>
      </c>
    </row>
    <row r="1741" spans="2:8" x14ac:dyDescent="0.2">
      <c r="B1741" s="2"/>
      <c r="F1741">
        <v>23</v>
      </c>
      <c r="G1741" t="s">
        <v>77</v>
      </c>
      <c r="H1741" t="s">
        <v>1529</v>
      </c>
    </row>
    <row r="1742" spans="2:8" x14ac:dyDescent="0.2">
      <c r="B1742" s="2"/>
      <c r="F1742">
        <v>23</v>
      </c>
      <c r="G1742" t="s">
        <v>77</v>
      </c>
      <c r="H1742" t="s">
        <v>1530</v>
      </c>
    </row>
    <row r="1743" spans="2:8" x14ac:dyDescent="0.2">
      <c r="B1743" s="2"/>
      <c r="F1743">
        <v>23</v>
      </c>
      <c r="G1743" t="s">
        <v>77</v>
      </c>
      <c r="H1743" t="s">
        <v>1531</v>
      </c>
    </row>
    <row r="1744" spans="2:8" x14ac:dyDescent="0.2">
      <c r="B1744" s="2"/>
      <c r="F1744">
        <v>23</v>
      </c>
      <c r="G1744" t="s">
        <v>77</v>
      </c>
      <c r="H1744" t="s">
        <v>1532</v>
      </c>
    </row>
    <row r="1745" spans="2:8" x14ac:dyDescent="0.2">
      <c r="B1745" s="2"/>
      <c r="F1745">
        <v>23</v>
      </c>
      <c r="G1745" t="s">
        <v>77</v>
      </c>
      <c r="H1745" t="s">
        <v>1533</v>
      </c>
    </row>
    <row r="1746" spans="2:8" x14ac:dyDescent="0.2">
      <c r="B1746" s="2"/>
      <c r="F1746">
        <v>23</v>
      </c>
      <c r="G1746" t="s">
        <v>77</v>
      </c>
      <c r="H1746" t="s">
        <v>1534</v>
      </c>
    </row>
    <row r="1747" spans="2:8" x14ac:dyDescent="0.2">
      <c r="B1747" s="2"/>
      <c r="F1747">
        <v>23</v>
      </c>
      <c r="G1747" t="s">
        <v>77</v>
      </c>
      <c r="H1747" t="s">
        <v>1535</v>
      </c>
    </row>
    <row r="1748" spans="2:8" x14ac:dyDescent="0.2">
      <c r="B1748" s="2"/>
      <c r="F1748">
        <v>23</v>
      </c>
      <c r="G1748" t="s">
        <v>77</v>
      </c>
      <c r="H1748" t="s">
        <v>1536</v>
      </c>
    </row>
    <row r="1749" spans="2:8" x14ac:dyDescent="0.2">
      <c r="B1749" s="2"/>
      <c r="F1749">
        <v>23</v>
      </c>
      <c r="G1749" t="s">
        <v>77</v>
      </c>
      <c r="H1749" t="s">
        <v>1537</v>
      </c>
    </row>
    <row r="1750" spans="2:8" x14ac:dyDescent="0.2">
      <c r="B1750" s="2"/>
      <c r="F1750">
        <v>23</v>
      </c>
      <c r="G1750" t="s">
        <v>77</v>
      </c>
      <c r="H1750" t="s">
        <v>1538</v>
      </c>
    </row>
    <row r="1751" spans="2:8" x14ac:dyDescent="0.2">
      <c r="B1751" s="2"/>
      <c r="F1751">
        <v>23</v>
      </c>
      <c r="G1751" t="s">
        <v>77</v>
      </c>
      <c r="H1751" t="s">
        <v>1539</v>
      </c>
    </row>
    <row r="1752" spans="2:8" x14ac:dyDescent="0.2">
      <c r="B1752" s="2"/>
      <c r="F1752">
        <v>23</v>
      </c>
      <c r="G1752" t="s">
        <v>77</v>
      </c>
      <c r="H1752" t="s">
        <v>1540</v>
      </c>
    </row>
    <row r="1753" spans="2:8" x14ac:dyDescent="0.2">
      <c r="B1753" s="2"/>
      <c r="F1753">
        <v>23</v>
      </c>
      <c r="G1753" t="s">
        <v>77</v>
      </c>
      <c r="H1753" t="s">
        <v>1541</v>
      </c>
    </row>
    <row r="1754" spans="2:8" x14ac:dyDescent="0.2">
      <c r="B1754" s="2"/>
      <c r="F1754">
        <v>23</v>
      </c>
      <c r="G1754" t="s">
        <v>77</v>
      </c>
      <c r="H1754" t="s">
        <v>1542</v>
      </c>
    </row>
    <row r="1755" spans="2:8" x14ac:dyDescent="0.2">
      <c r="B1755" s="2"/>
      <c r="F1755">
        <v>23</v>
      </c>
      <c r="G1755" t="s">
        <v>77</v>
      </c>
      <c r="H1755" t="s">
        <v>1543</v>
      </c>
    </row>
    <row r="1756" spans="2:8" x14ac:dyDescent="0.2">
      <c r="B1756" s="2"/>
      <c r="F1756">
        <v>23</v>
      </c>
      <c r="G1756" t="s">
        <v>77</v>
      </c>
      <c r="H1756" t="s">
        <v>1544</v>
      </c>
    </row>
    <row r="1757" spans="2:8" x14ac:dyDescent="0.2">
      <c r="B1757" s="2"/>
      <c r="F1757">
        <v>23</v>
      </c>
      <c r="G1757" t="s">
        <v>77</v>
      </c>
      <c r="H1757" t="s">
        <v>1545</v>
      </c>
    </row>
    <row r="1758" spans="2:8" x14ac:dyDescent="0.2">
      <c r="B1758" s="2"/>
      <c r="F1758">
        <v>23</v>
      </c>
      <c r="G1758" t="s">
        <v>77</v>
      </c>
      <c r="H1758" t="s">
        <v>1546</v>
      </c>
    </row>
    <row r="1759" spans="2:8" x14ac:dyDescent="0.2">
      <c r="B1759" s="2"/>
      <c r="F1759">
        <v>23</v>
      </c>
      <c r="G1759" t="s">
        <v>77</v>
      </c>
      <c r="H1759" t="s">
        <v>1547</v>
      </c>
    </row>
    <row r="1760" spans="2:8" x14ac:dyDescent="0.2">
      <c r="B1760" s="2"/>
      <c r="F1760">
        <v>23</v>
      </c>
      <c r="G1760" t="s">
        <v>77</v>
      </c>
      <c r="H1760" t="s">
        <v>1548</v>
      </c>
    </row>
    <row r="1761" spans="2:8" x14ac:dyDescent="0.2">
      <c r="B1761" s="2"/>
      <c r="F1761">
        <v>23</v>
      </c>
      <c r="G1761" t="s">
        <v>77</v>
      </c>
      <c r="H1761" t="s">
        <v>1549</v>
      </c>
    </row>
    <row r="1762" spans="2:8" x14ac:dyDescent="0.2">
      <c r="B1762" s="2"/>
      <c r="F1762">
        <v>23</v>
      </c>
      <c r="G1762" t="s">
        <v>77</v>
      </c>
      <c r="H1762" t="s">
        <v>1550</v>
      </c>
    </row>
    <row r="1763" spans="2:8" x14ac:dyDescent="0.2">
      <c r="B1763" s="2"/>
      <c r="F1763">
        <v>23</v>
      </c>
      <c r="G1763" t="s">
        <v>77</v>
      </c>
      <c r="H1763" t="s">
        <v>1551</v>
      </c>
    </row>
    <row r="1764" spans="2:8" x14ac:dyDescent="0.2">
      <c r="B1764" s="2"/>
      <c r="F1764">
        <v>23</v>
      </c>
      <c r="G1764" t="s">
        <v>77</v>
      </c>
      <c r="H1764" t="s">
        <v>1552</v>
      </c>
    </row>
    <row r="1765" spans="2:8" x14ac:dyDescent="0.2">
      <c r="B1765" s="2"/>
      <c r="F1765">
        <v>23</v>
      </c>
      <c r="G1765" t="s">
        <v>77</v>
      </c>
      <c r="H1765" t="s">
        <v>1553</v>
      </c>
    </row>
    <row r="1766" spans="2:8" x14ac:dyDescent="0.2">
      <c r="B1766" s="2"/>
      <c r="F1766">
        <v>23</v>
      </c>
      <c r="G1766" t="s">
        <v>77</v>
      </c>
      <c r="H1766" t="s">
        <v>1554</v>
      </c>
    </row>
    <row r="1767" spans="2:8" x14ac:dyDescent="0.2">
      <c r="B1767" s="2"/>
      <c r="F1767">
        <v>23</v>
      </c>
      <c r="G1767" t="s">
        <v>77</v>
      </c>
      <c r="H1767" t="s">
        <v>1555</v>
      </c>
    </row>
    <row r="1768" spans="2:8" x14ac:dyDescent="0.2">
      <c r="B1768" s="2"/>
      <c r="F1768">
        <v>23</v>
      </c>
      <c r="G1768" t="s">
        <v>77</v>
      </c>
      <c r="H1768" t="s">
        <v>1556</v>
      </c>
    </row>
    <row r="1769" spans="2:8" x14ac:dyDescent="0.2">
      <c r="B1769" s="2"/>
      <c r="F1769">
        <v>23</v>
      </c>
      <c r="G1769" t="s">
        <v>77</v>
      </c>
      <c r="H1769" t="s">
        <v>1557</v>
      </c>
    </row>
    <row r="1770" spans="2:8" x14ac:dyDescent="0.2">
      <c r="B1770" s="2"/>
      <c r="F1770">
        <v>23</v>
      </c>
      <c r="G1770" t="s">
        <v>77</v>
      </c>
      <c r="H1770" t="s">
        <v>1558</v>
      </c>
    </row>
    <row r="1771" spans="2:8" x14ac:dyDescent="0.2">
      <c r="B1771" s="2"/>
      <c r="F1771">
        <v>23</v>
      </c>
      <c r="G1771" t="s">
        <v>77</v>
      </c>
      <c r="H1771" t="s">
        <v>1559</v>
      </c>
    </row>
    <row r="1772" spans="2:8" x14ac:dyDescent="0.2">
      <c r="B1772" s="2"/>
      <c r="F1772">
        <v>23</v>
      </c>
      <c r="G1772" t="s">
        <v>77</v>
      </c>
      <c r="H1772" t="s">
        <v>1560</v>
      </c>
    </row>
    <row r="1773" spans="2:8" x14ac:dyDescent="0.2">
      <c r="B1773" s="2"/>
      <c r="F1773">
        <v>23</v>
      </c>
      <c r="G1773" t="s">
        <v>77</v>
      </c>
      <c r="H1773" t="s">
        <v>1561</v>
      </c>
    </row>
    <row r="1774" spans="2:8" x14ac:dyDescent="0.2">
      <c r="B1774" s="2"/>
      <c r="F1774">
        <v>23</v>
      </c>
      <c r="G1774" t="s">
        <v>77</v>
      </c>
      <c r="H1774" t="s">
        <v>1562</v>
      </c>
    </row>
    <row r="1775" spans="2:8" x14ac:dyDescent="0.2">
      <c r="B1775" s="2"/>
      <c r="F1775">
        <v>23</v>
      </c>
      <c r="G1775" t="s">
        <v>77</v>
      </c>
      <c r="H1775" t="s">
        <v>1563</v>
      </c>
    </row>
    <row r="1776" spans="2:8" x14ac:dyDescent="0.2">
      <c r="B1776" s="2"/>
      <c r="F1776">
        <v>23</v>
      </c>
      <c r="G1776" t="s">
        <v>77</v>
      </c>
      <c r="H1776" t="s">
        <v>1564</v>
      </c>
    </row>
    <row r="1777" spans="2:8" x14ac:dyDescent="0.2">
      <c r="B1777" s="2"/>
      <c r="F1777">
        <v>23</v>
      </c>
      <c r="G1777" t="s">
        <v>77</v>
      </c>
      <c r="H1777" t="s">
        <v>1565</v>
      </c>
    </row>
    <row r="1778" spans="2:8" x14ac:dyDescent="0.2">
      <c r="B1778" s="2"/>
      <c r="F1778">
        <v>23</v>
      </c>
      <c r="G1778" t="s">
        <v>77</v>
      </c>
      <c r="H1778" t="s">
        <v>1566</v>
      </c>
    </row>
    <row r="1779" spans="2:8" x14ac:dyDescent="0.2">
      <c r="B1779" s="2"/>
      <c r="F1779">
        <v>23</v>
      </c>
      <c r="G1779" t="s">
        <v>77</v>
      </c>
      <c r="H1779" t="s">
        <v>1567</v>
      </c>
    </row>
    <row r="1780" spans="2:8" x14ac:dyDescent="0.2">
      <c r="B1780" s="2"/>
      <c r="F1780">
        <v>23</v>
      </c>
      <c r="G1780" t="s">
        <v>77</v>
      </c>
      <c r="H1780" t="s">
        <v>1568</v>
      </c>
    </row>
    <row r="1781" spans="2:8" x14ac:dyDescent="0.2">
      <c r="B1781" s="2"/>
      <c r="F1781">
        <v>23</v>
      </c>
      <c r="G1781" t="s">
        <v>77</v>
      </c>
      <c r="H1781" t="s">
        <v>1569</v>
      </c>
    </row>
    <row r="1782" spans="2:8" x14ac:dyDescent="0.2">
      <c r="B1782" s="2"/>
      <c r="F1782">
        <v>23</v>
      </c>
      <c r="G1782" t="s">
        <v>77</v>
      </c>
      <c r="H1782" t="s">
        <v>1570</v>
      </c>
    </row>
    <row r="1783" spans="2:8" x14ac:dyDescent="0.2">
      <c r="B1783" s="2"/>
      <c r="F1783">
        <v>23</v>
      </c>
      <c r="G1783" t="s">
        <v>77</v>
      </c>
      <c r="H1783" t="s">
        <v>1571</v>
      </c>
    </row>
    <row r="1784" spans="2:8" x14ac:dyDescent="0.2">
      <c r="B1784" s="2"/>
      <c r="F1784">
        <v>23</v>
      </c>
      <c r="G1784" t="s">
        <v>77</v>
      </c>
      <c r="H1784" t="s">
        <v>1572</v>
      </c>
    </row>
    <row r="1785" spans="2:8" x14ac:dyDescent="0.2">
      <c r="B1785" s="2"/>
      <c r="F1785">
        <v>23</v>
      </c>
      <c r="G1785" t="s">
        <v>77</v>
      </c>
      <c r="H1785" t="s">
        <v>1573</v>
      </c>
    </row>
    <row r="1786" spans="2:8" x14ac:dyDescent="0.2">
      <c r="B1786" s="2"/>
      <c r="F1786">
        <v>23</v>
      </c>
      <c r="G1786" t="s">
        <v>77</v>
      </c>
      <c r="H1786" t="s">
        <v>1574</v>
      </c>
    </row>
    <row r="1787" spans="2:8" x14ac:dyDescent="0.2">
      <c r="B1787" s="2"/>
      <c r="F1787">
        <v>23</v>
      </c>
      <c r="G1787" t="s">
        <v>77</v>
      </c>
      <c r="H1787" t="s">
        <v>1575</v>
      </c>
    </row>
    <row r="1788" spans="2:8" x14ac:dyDescent="0.2">
      <c r="B1788" s="2"/>
      <c r="F1788">
        <v>23</v>
      </c>
      <c r="G1788" t="s">
        <v>77</v>
      </c>
      <c r="H1788" t="s">
        <v>1576</v>
      </c>
    </row>
    <row r="1789" spans="2:8" x14ac:dyDescent="0.2">
      <c r="B1789" s="2"/>
      <c r="F1789">
        <v>23</v>
      </c>
      <c r="G1789" t="s">
        <v>77</v>
      </c>
      <c r="H1789" t="s">
        <v>1577</v>
      </c>
    </row>
    <row r="1790" spans="2:8" x14ac:dyDescent="0.2">
      <c r="B1790" s="2"/>
      <c r="F1790">
        <v>23</v>
      </c>
      <c r="G1790" t="s">
        <v>77</v>
      </c>
      <c r="H1790" t="s">
        <v>1578</v>
      </c>
    </row>
    <row r="1791" spans="2:8" x14ac:dyDescent="0.2">
      <c r="B1791" s="2"/>
      <c r="F1791">
        <v>23</v>
      </c>
      <c r="G1791" t="s">
        <v>77</v>
      </c>
      <c r="H1791" t="s">
        <v>1579</v>
      </c>
    </row>
    <row r="1792" spans="2:8" x14ac:dyDescent="0.2">
      <c r="B1792" s="2"/>
      <c r="F1792">
        <v>23</v>
      </c>
      <c r="G1792" t="s">
        <v>77</v>
      </c>
      <c r="H1792" t="s">
        <v>1580</v>
      </c>
    </row>
    <row r="1793" spans="2:8" x14ac:dyDescent="0.2">
      <c r="B1793" s="2"/>
      <c r="F1793">
        <v>23</v>
      </c>
      <c r="G1793" t="s">
        <v>77</v>
      </c>
      <c r="H1793" t="s">
        <v>1581</v>
      </c>
    </row>
    <row r="1794" spans="2:8" x14ac:dyDescent="0.2">
      <c r="B1794" s="2"/>
      <c r="F1794">
        <v>23</v>
      </c>
      <c r="G1794" t="s">
        <v>77</v>
      </c>
      <c r="H1794" t="s">
        <v>1582</v>
      </c>
    </row>
    <row r="1795" spans="2:8" x14ac:dyDescent="0.2">
      <c r="B1795" s="2"/>
      <c r="F1795">
        <v>23</v>
      </c>
      <c r="G1795" t="s">
        <v>77</v>
      </c>
      <c r="H1795" t="s">
        <v>1583</v>
      </c>
    </row>
    <row r="1796" spans="2:8" x14ac:dyDescent="0.2">
      <c r="B1796" s="2"/>
      <c r="F1796">
        <v>23</v>
      </c>
      <c r="G1796" t="s">
        <v>77</v>
      </c>
      <c r="H1796" t="s">
        <v>1584</v>
      </c>
    </row>
    <row r="1797" spans="2:8" x14ac:dyDescent="0.2">
      <c r="B1797" s="2"/>
      <c r="F1797">
        <v>23</v>
      </c>
      <c r="G1797" t="s">
        <v>77</v>
      </c>
      <c r="H1797" t="s">
        <v>1585</v>
      </c>
    </row>
    <row r="1798" spans="2:8" x14ac:dyDescent="0.2">
      <c r="B1798" s="2"/>
      <c r="F1798">
        <v>23</v>
      </c>
      <c r="G1798" t="s">
        <v>77</v>
      </c>
      <c r="H1798" t="s">
        <v>1586</v>
      </c>
    </row>
    <row r="1799" spans="2:8" x14ac:dyDescent="0.2">
      <c r="B1799" s="2"/>
      <c r="F1799">
        <v>23</v>
      </c>
      <c r="G1799" t="s">
        <v>77</v>
      </c>
      <c r="H1799" t="s">
        <v>1587</v>
      </c>
    </row>
    <row r="1800" spans="2:8" x14ac:dyDescent="0.2">
      <c r="B1800" s="2"/>
      <c r="F1800">
        <v>23</v>
      </c>
      <c r="G1800" t="s">
        <v>77</v>
      </c>
      <c r="H1800" t="s">
        <v>1588</v>
      </c>
    </row>
    <row r="1801" spans="2:8" x14ac:dyDescent="0.2">
      <c r="B1801" s="2"/>
      <c r="F1801">
        <v>23</v>
      </c>
      <c r="G1801" t="s">
        <v>77</v>
      </c>
      <c r="H1801" t="s">
        <v>1589</v>
      </c>
    </row>
    <row r="1802" spans="2:8" x14ac:dyDescent="0.2">
      <c r="B1802" s="2"/>
      <c r="F1802">
        <v>23</v>
      </c>
      <c r="G1802" t="s">
        <v>77</v>
      </c>
      <c r="H1802" t="s">
        <v>1590</v>
      </c>
    </row>
    <row r="1803" spans="2:8" x14ac:dyDescent="0.2">
      <c r="B1803" s="2"/>
      <c r="F1803">
        <v>23</v>
      </c>
      <c r="G1803" t="s">
        <v>77</v>
      </c>
      <c r="H1803" t="s">
        <v>1591</v>
      </c>
    </row>
    <row r="1804" spans="2:8" x14ac:dyDescent="0.2">
      <c r="B1804" s="2"/>
      <c r="F1804">
        <v>23</v>
      </c>
      <c r="G1804" t="s">
        <v>77</v>
      </c>
      <c r="H1804" t="s">
        <v>1592</v>
      </c>
    </row>
    <row r="1805" spans="2:8" x14ac:dyDescent="0.2">
      <c r="B1805" s="2"/>
      <c r="F1805">
        <v>23</v>
      </c>
      <c r="G1805" t="s">
        <v>77</v>
      </c>
      <c r="H1805" t="s">
        <v>1593</v>
      </c>
    </row>
    <row r="1806" spans="2:8" x14ac:dyDescent="0.2">
      <c r="B1806" s="2"/>
      <c r="F1806">
        <v>23</v>
      </c>
      <c r="G1806" t="s">
        <v>77</v>
      </c>
      <c r="H1806" t="s">
        <v>1594</v>
      </c>
    </row>
    <row r="1807" spans="2:8" x14ac:dyDescent="0.2">
      <c r="B1807" s="2"/>
      <c r="F1807">
        <v>23</v>
      </c>
      <c r="G1807" t="s">
        <v>77</v>
      </c>
      <c r="H1807" t="s">
        <v>1595</v>
      </c>
    </row>
    <row r="1808" spans="2:8" x14ac:dyDescent="0.2">
      <c r="B1808" s="2"/>
      <c r="F1808">
        <v>23</v>
      </c>
      <c r="G1808" t="s">
        <v>77</v>
      </c>
      <c r="H1808" t="s">
        <v>1596</v>
      </c>
    </row>
    <row r="1809" spans="2:8" x14ac:dyDescent="0.2">
      <c r="B1809" s="2"/>
      <c r="F1809">
        <v>23</v>
      </c>
      <c r="G1809" t="s">
        <v>77</v>
      </c>
      <c r="H1809" t="s">
        <v>1597</v>
      </c>
    </row>
    <row r="1810" spans="2:8" x14ac:dyDescent="0.2">
      <c r="B1810" s="2"/>
      <c r="F1810">
        <v>23</v>
      </c>
      <c r="G1810" t="s">
        <v>77</v>
      </c>
      <c r="H1810" t="s">
        <v>1598</v>
      </c>
    </row>
    <row r="1811" spans="2:8" x14ac:dyDescent="0.2">
      <c r="B1811" s="2"/>
      <c r="F1811">
        <v>23</v>
      </c>
      <c r="G1811" t="s">
        <v>77</v>
      </c>
      <c r="H1811" t="s">
        <v>1599</v>
      </c>
    </row>
    <row r="1812" spans="2:8" x14ac:dyDescent="0.2">
      <c r="B1812" s="2"/>
      <c r="F1812">
        <v>23</v>
      </c>
      <c r="G1812" t="s">
        <v>77</v>
      </c>
      <c r="H1812" t="s">
        <v>1600</v>
      </c>
    </row>
    <row r="1813" spans="2:8" x14ac:dyDescent="0.2">
      <c r="B1813" s="2"/>
      <c r="F1813">
        <v>23</v>
      </c>
      <c r="G1813" t="s">
        <v>77</v>
      </c>
      <c r="H1813" t="s">
        <v>1601</v>
      </c>
    </row>
    <row r="1814" spans="2:8" x14ac:dyDescent="0.2">
      <c r="B1814" s="2"/>
      <c r="F1814">
        <v>23</v>
      </c>
      <c r="G1814" t="s">
        <v>77</v>
      </c>
      <c r="H1814" t="s">
        <v>1602</v>
      </c>
    </row>
    <row r="1815" spans="2:8" x14ac:dyDescent="0.2">
      <c r="B1815" s="2"/>
      <c r="F1815">
        <v>23</v>
      </c>
      <c r="G1815" t="s">
        <v>77</v>
      </c>
      <c r="H1815" t="s">
        <v>1603</v>
      </c>
    </row>
    <row r="1816" spans="2:8" x14ac:dyDescent="0.2">
      <c r="B1816" s="2"/>
      <c r="F1816">
        <v>23</v>
      </c>
      <c r="G1816" t="s">
        <v>77</v>
      </c>
      <c r="H1816" t="s">
        <v>1604</v>
      </c>
    </row>
    <row r="1817" spans="2:8" x14ac:dyDescent="0.2">
      <c r="B1817" s="2"/>
      <c r="F1817">
        <v>23</v>
      </c>
      <c r="G1817" t="s">
        <v>77</v>
      </c>
      <c r="H1817" t="s">
        <v>1605</v>
      </c>
    </row>
    <row r="1818" spans="2:8" x14ac:dyDescent="0.2">
      <c r="B1818" s="2"/>
      <c r="F1818">
        <v>23</v>
      </c>
      <c r="G1818" t="s">
        <v>77</v>
      </c>
      <c r="H1818" t="s">
        <v>1606</v>
      </c>
    </row>
    <row r="1819" spans="2:8" x14ac:dyDescent="0.2">
      <c r="B1819" s="2"/>
      <c r="F1819">
        <v>23</v>
      </c>
      <c r="G1819" t="s">
        <v>77</v>
      </c>
      <c r="H1819" t="s">
        <v>1607</v>
      </c>
    </row>
    <row r="1820" spans="2:8" x14ac:dyDescent="0.2">
      <c r="B1820" s="2"/>
      <c r="F1820">
        <v>23</v>
      </c>
      <c r="G1820" t="s">
        <v>77</v>
      </c>
      <c r="H1820" t="s">
        <v>1608</v>
      </c>
    </row>
    <row r="1821" spans="2:8" x14ac:dyDescent="0.2">
      <c r="B1821" s="2"/>
      <c r="F1821">
        <v>23</v>
      </c>
      <c r="G1821" t="s">
        <v>77</v>
      </c>
      <c r="H1821" t="s">
        <v>1609</v>
      </c>
    </row>
    <row r="1822" spans="2:8" x14ac:dyDescent="0.2">
      <c r="B1822" s="2"/>
      <c r="F1822">
        <v>23</v>
      </c>
      <c r="G1822" t="s">
        <v>77</v>
      </c>
      <c r="H1822" t="s">
        <v>1610</v>
      </c>
    </row>
    <row r="1823" spans="2:8" x14ac:dyDescent="0.2">
      <c r="B1823" s="2"/>
      <c r="F1823">
        <v>23</v>
      </c>
      <c r="G1823" t="s">
        <v>77</v>
      </c>
      <c r="H1823" t="s">
        <v>1611</v>
      </c>
    </row>
    <row r="1824" spans="2:8" x14ac:dyDescent="0.2">
      <c r="B1824" s="2"/>
      <c r="F1824">
        <v>23</v>
      </c>
      <c r="G1824" t="s">
        <v>77</v>
      </c>
      <c r="H1824" t="s">
        <v>1612</v>
      </c>
    </row>
    <row r="1825" spans="2:8" x14ac:dyDescent="0.2">
      <c r="B1825" s="2"/>
      <c r="F1825">
        <v>23</v>
      </c>
      <c r="G1825" t="s">
        <v>77</v>
      </c>
      <c r="H1825" t="s">
        <v>1613</v>
      </c>
    </row>
    <row r="1826" spans="2:8" x14ac:dyDescent="0.2">
      <c r="B1826" s="2"/>
      <c r="F1826">
        <v>23</v>
      </c>
      <c r="G1826" t="s">
        <v>77</v>
      </c>
      <c r="H1826" t="s">
        <v>1614</v>
      </c>
    </row>
    <row r="1827" spans="2:8" x14ac:dyDescent="0.2">
      <c r="B1827" s="2"/>
      <c r="F1827">
        <v>23</v>
      </c>
      <c r="G1827" t="s">
        <v>77</v>
      </c>
      <c r="H1827" t="s">
        <v>1615</v>
      </c>
    </row>
    <row r="1828" spans="2:8" x14ac:dyDescent="0.2">
      <c r="B1828" s="2"/>
      <c r="F1828">
        <v>23</v>
      </c>
      <c r="G1828" t="s">
        <v>77</v>
      </c>
      <c r="H1828" t="s">
        <v>1616</v>
      </c>
    </row>
    <row r="1829" spans="2:8" x14ac:dyDescent="0.2">
      <c r="B1829" s="2"/>
      <c r="F1829">
        <v>23</v>
      </c>
      <c r="G1829" t="s">
        <v>77</v>
      </c>
      <c r="H1829" t="s">
        <v>1617</v>
      </c>
    </row>
    <row r="1830" spans="2:8" x14ac:dyDescent="0.2">
      <c r="B1830" s="2"/>
      <c r="F1830">
        <v>23</v>
      </c>
      <c r="G1830" t="s">
        <v>77</v>
      </c>
      <c r="H1830" t="s">
        <v>1618</v>
      </c>
    </row>
    <row r="1831" spans="2:8" x14ac:dyDescent="0.2">
      <c r="B1831" s="2"/>
      <c r="F1831">
        <v>23</v>
      </c>
      <c r="G1831" t="s">
        <v>77</v>
      </c>
      <c r="H1831" t="s">
        <v>1619</v>
      </c>
    </row>
    <row r="1832" spans="2:8" x14ac:dyDescent="0.2">
      <c r="B1832" s="2"/>
      <c r="F1832">
        <v>23</v>
      </c>
      <c r="G1832" t="s">
        <v>77</v>
      </c>
      <c r="H1832" t="s">
        <v>1620</v>
      </c>
    </row>
    <row r="1833" spans="2:8" x14ac:dyDescent="0.2">
      <c r="B1833" s="2"/>
      <c r="F1833">
        <v>23</v>
      </c>
      <c r="G1833" t="s">
        <v>77</v>
      </c>
      <c r="H1833" t="s">
        <v>1621</v>
      </c>
    </row>
    <row r="1834" spans="2:8" x14ac:dyDescent="0.2">
      <c r="B1834" s="2"/>
      <c r="F1834">
        <v>23</v>
      </c>
      <c r="G1834" t="s">
        <v>77</v>
      </c>
      <c r="H1834" t="s">
        <v>1622</v>
      </c>
    </row>
    <row r="1835" spans="2:8" x14ac:dyDescent="0.2">
      <c r="B1835" s="2"/>
      <c r="F1835">
        <v>23</v>
      </c>
      <c r="G1835" t="s">
        <v>77</v>
      </c>
      <c r="H1835" t="s">
        <v>1623</v>
      </c>
    </row>
    <row r="1836" spans="2:8" x14ac:dyDescent="0.2">
      <c r="B1836" s="2"/>
      <c r="F1836">
        <v>23</v>
      </c>
      <c r="G1836" t="s">
        <v>77</v>
      </c>
      <c r="H1836" t="s">
        <v>1624</v>
      </c>
    </row>
    <row r="1837" spans="2:8" x14ac:dyDescent="0.2">
      <c r="B1837" s="2"/>
      <c r="F1837">
        <v>23</v>
      </c>
      <c r="G1837" t="s">
        <v>77</v>
      </c>
      <c r="H1837" t="s">
        <v>1625</v>
      </c>
    </row>
    <row r="1838" spans="2:8" x14ac:dyDescent="0.2">
      <c r="B1838" s="2"/>
      <c r="F1838">
        <v>23</v>
      </c>
      <c r="G1838" t="s">
        <v>77</v>
      </c>
      <c r="H1838" t="s">
        <v>1626</v>
      </c>
    </row>
    <row r="1839" spans="2:8" x14ac:dyDescent="0.2">
      <c r="B1839" s="2"/>
      <c r="F1839">
        <v>23</v>
      </c>
      <c r="G1839" t="s">
        <v>77</v>
      </c>
      <c r="H1839" t="s">
        <v>1627</v>
      </c>
    </row>
    <row r="1840" spans="2:8" x14ac:dyDescent="0.2">
      <c r="B1840" s="2"/>
      <c r="F1840">
        <v>23</v>
      </c>
      <c r="G1840" t="s">
        <v>77</v>
      </c>
      <c r="H1840" t="s">
        <v>1628</v>
      </c>
    </row>
    <row r="1841" spans="2:8" x14ac:dyDescent="0.2">
      <c r="B1841" s="2"/>
      <c r="F1841">
        <v>23</v>
      </c>
      <c r="G1841" t="s">
        <v>77</v>
      </c>
      <c r="H1841" t="s">
        <v>1629</v>
      </c>
    </row>
    <row r="1842" spans="2:8" x14ac:dyDescent="0.2">
      <c r="B1842" s="2"/>
      <c r="F1842">
        <v>23</v>
      </c>
      <c r="G1842" t="s">
        <v>77</v>
      </c>
      <c r="H1842" t="s">
        <v>1630</v>
      </c>
    </row>
    <row r="1843" spans="2:8" x14ac:dyDescent="0.2">
      <c r="B1843" s="2"/>
      <c r="F1843">
        <v>23</v>
      </c>
      <c r="G1843" t="s">
        <v>77</v>
      </c>
      <c r="H1843" t="s">
        <v>1631</v>
      </c>
    </row>
    <row r="1844" spans="2:8" x14ac:dyDescent="0.2">
      <c r="B1844" s="2"/>
      <c r="F1844">
        <v>23</v>
      </c>
      <c r="G1844" t="s">
        <v>77</v>
      </c>
      <c r="H1844" t="s">
        <v>1632</v>
      </c>
    </row>
    <row r="1845" spans="2:8" x14ac:dyDescent="0.2">
      <c r="B1845" s="2"/>
      <c r="F1845">
        <v>23</v>
      </c>
      <c r="G1845" t="s">
        <v>77</v>
      </c>
      <c r="H1845" t="s">
        <v>1633</v>
      </c>
    </row>
    <row r="1846" spans="2:8" x14ac:dyDescent="0.2">
      <c r="B1846" s="2"/>
      <c r="F1846">
        <v>23</v>
      </c>
      <c r="G1846" t="s">
        <v>77</v>
      </c>
      <c r="H1846" t="s">
        <v>1634</v>
      </c>
    </row>
    <row r="1847" spans="2:8" x14ac:dyDescent="0.2">
      <c r="B1847" s="2"/>
      <c r="F1847">
        <v>23</v>
      </c>
      <c r="G1847" t="s">
        <v>77</v>
      </c>
      <c r="H1847" t="s">
        <v>1635</v>
      </c>
    </row>
    <row r="1848" spans="2:8" x14ac:dyDescent="0.2">
      <c r="B1848" s="2"/>
      <c r="F1848">
        <v>23</v>
      </c>
      <c r="G1848" t="s">
        <v>77</v>
      </c>
      <c r="H1848" t="s">
        <v>1636</v>
      </c>
    </row>
    <row r="1849" spans="2:8" x14ac:dyDescent="0.2">
      <c r="B1849" s="2"/>
      <c r="F1849">
        <v>23</v>
      </c>
      <c r="G1849" t="s">
        <v>77</v>
      </c>
      <c r="H1849" t="s">
        <v>1637</v>
      </c>
    </row>
    <row r="1850" spans="2:8" x14ac:dyDescent="0.2">
      <c r="B1850" s="2"/>
      <c r="F1850">
        <v>23</v>
      </c>
      <c r="G1850" t="s">
        <v>77</v>
      </c>
      <c r="H1850" t="s">
        <v>1638</v>
      </c>
    </row>
    <row r="1851" spans="2:8" x14ac:dyDescent="0.2">
      <c r="B1851" s="2"/>
      <c r="F1851">
        <v>23</v>
      </c>
      <c r="G1851" t="s">
        <v>77</v>
      </c>
      <c r="H1851" t="s">
        <v>1639</v>
      </c>
    </row>
    <row r="1852" spans="2:8" x14ac:dyDescent="0.2">
      <c r="B1852" s="2"/>
      <c r="F1852">
        <v>23</v>
      </c>
      <c r="G1852" t="s">
        <v>77</v>
      </c>
      <c r="H1852" t="s">
        <v>1640</v>
      </c>
    </row>
    <row r="1853" spans="2:8" x14ac:dyDescent="0.2">
      <c r="B1853" s="2"/>
      <c r="F1853">
        <v>23</v>
      </c>
      <c r="G1853" t="s">
        <v>77</v>
      </c>
      <c r="H1853" t="s">
        <v>1641</v>
      </c>
    </row>
    <row r="1854" spans="2:8" x14ac:dyDescent="0.2">
      <c r="B1854" s="2"/>
      <c r="F1854">
        <v>23</v>
      </c>
      <c r="G1854" t="s">
        <v>77</v>
      </c>
      <c r="H1854" t="s">
        <v>1642</v>
      </c>
    </row>
    <row r="1855" spans="2:8" x14ac:dyDescent="0.2">
      <c r="B1855" s="2"/>
      <c r="F1855">
        <v>23</v>
      </c>
      <c r="G1855" t="s">
        <v>77</v>
      </c>
      <c r="H1855" t="s">
        <v>1643</v>
      </c>
    </row>
    <row r="1856" spans="2:8" x14ac:dyDescent="0.2">
      <c r="B1856" s="2"/>
      <c r="F1856">
        <v>23</v>
      </c>
      <c r="G1856" t="s">
        <v>77</v>
      </c>
      <c r="H1856" t="s">
        <v>1644</v>
      </c>
    </row>
    <row r="1857" spans="2:8" x14ac:dyDescent="0.2">
      <c r="B1857" s="2"/>
      <c r="F1857">
        <v>23</v>
      </c>
      <c r="G1857" t="s">
        <v>77</v>
      </c>
      <c r="H1857" t="s">
        <v>1645</v>
      </c>
    </row>
    <row r="1858" spans="2:8" x14ac:dyDescent="0.2">
      <c r="B1858" s="2"/>
      <c r="F1858">
        <v>23</v>
      </c>
      <c r="G1858" t="s">
        <v>77</v>
      </c>
      <c r="H1858" t="s">
        <v>1646</v>
      </c>
    </row>
    <row r="1859" spans="2:8" x14ac:dyDescent="0.2">
      <c r="B1859" s="2"/>
      <c r="F1859">
        <v>23</v>
      </c>
      <c r="G1859" t="s">
        <v>77</v>
      </c>
      <c r="H1859" t="s">
        <v>1647</v>
      </c>
    </row>
    <row r="1860" spans="2:8" x14ac:dyDescent="0.2">
      <c r="B1860" s="2"/>
      <c r="F1860">
        <v>23</v>
      </c>
      <c r="G1860" t="s">
        <v>77</v>
      </c>
      <c r="H1860" t="s">
        <v>1648</v>
      </c>
    </row>
    <row r="1861" spans="2:8" x14ac:dyDescent="0.2">
      <c r="B1861" s="2"/>
      <c r="F1861">
        <v>23</v>
      </c>
      <c r="G1861" t="s">
        <v>77</v>
      </c>
      <c r="H1861" t="s">
        <v>1649</v>
      </c>
    </row>
    <row r="1862" spans="2:8" x14ac:dyDescent="0.2">
      <c r="B1862" s="2"/>
      <c r="F1862">
        <v>23</v>
      </c>
      <c r="G1862" t="s">
        <v>77</v>
      </c>
      <c r="H1862" t="s">
        <v>1650</v>
      </c>
    </row>
    <row r="1863" spans="2:8" x14ac:dyDescent="0.2">
      <c r="B1863" s="2"/>
      <c r="F1863">
        <v>23</v>
      </c>
      <c r="G1863" t="s">
        <v>77</v>
      </c>
      <c r="H1863" t="s">
        <v>1651</v>
      </c>
    </row>
    <row r="1864" spans="2:8" x14ac:dyDescent="0.2">
      <c r="B1864" s="2"/>
      <c r="F1864">
        <v>23</v>
      </c>
      <c r="G1864" t="s">
        <v>77</v>
      </c>
      <c r="H1864" t="s">
        <v>1652</v>
      </c>
    </row>
    <row r="1865" spans="2:8" x14ac:dyDescent="0.2">
      <c r="B1865" s="2"/>
      <c r="F1865">
        <v>23</v>
      </c>
      <c r="G1865" t="s">
        <v>77</v>
      </c>
      <c r="H1865" t="s">
        <v>1653</v>
      </c>
    </row>
    <row r="1866" spans="2:8" x14ac:dyDescent="0.2">
      <c r="B1866" s="2"/>
      <c r="F1866">
        <v>23</v>
      </c>
      <c r="G1866" t="s">
        <v>77</v>
      </c>
      <c r="H1866" t="s">
        <v>1654</v>
      </c>
    </row>
    <row r="1867" spans="2:8" x14ac:dyDescent="0.2">
      <c r="B1867" s="2"/>
      <c r="F1867">
        <v>23</v>
      </c>
      <c r="G1867" t="s">
        <v>77</v>
      </c>
      <c r="H1867" t="s">
        <v>1655</v>
      </c>
    </row>
    <row r="1868" spans="2:8" x14ac:dyDescent="0.2">
      <c r="B1868" s="2"/>
      <c r="F1868">
        <v>23</v>
      </c>
      <c r="G1868" t="s">
        <v>77</v>
      </c>
      <c r="H1868" t="s">
        <v>1656</v>
      </c>
    </row>
    <row r="1869" spans="2:8" x14ac:dyDescent="0.2">
      <c r="B1869" s="2"/>
      <c r="F1869">
        <v>23</v>
      </c>
      <c r="G1869" t="s">
        <v>77</v>
      </c>
      <c r="H1869" t="s">
        <v>1657</v>
      </c>
    </row>
    <row r="1870" spans="2:8" x14ac:dyDescent="0.2">
      <c r="B1870" s="2"/>
      <c r="F1870">
        <v>23</v>
      </c>
      <c r="G1870" t="s">
        <v>77</v>
      </c>
      <c r="H1870" t="s">
        <v>3738</v>
      </c>
    </row>
    <row r="1871" spans="2:8" x14ac:dyDescent="0.2">
      <c r="B1871" s="2"/>
      <c r="F1871">
        <v>23</v>
      </c>
      <c r="G1871" t="s">
        <v>77</v>
      </c>
      <c r="H1871" t="s">
        <v>1658</v>
      </c>
    </row>
    <row r="1872" spans="2:8" x14ac:dyDescent="0.2">
      <c r="B1872" s="2"/>
      <c r="F1872">
        <v>23</v>
      </c>
      <c r="G1872" t="s">
        <v>77</v>
      </c>
      <c r="H1872" t="s">
        <v>1659</v>
      </c>
    </row>
    <row r="1873" spans="2:8" x14ac:dyDescent="0.2">
      <c r="B1873" s="2"/>
      <c r="F1873">
        <v>23</v>
      </c>
      <c r="G1873" t="s">
        <v>77</v>
      </c>
      <c r="H1873" t="s">
        <v>1660</v>
      </c>
    </row>
    <row r="1874" spans="2:8" x14ac:dyDescent="0.2">
      <c r="B1874" s="2"/>
      <c r="F1874">
        <v>23</v>
      </c>
      <c r="G1874" t="s">
        <v>77</v>
      </c>
      <c r="H1874" t="s">
        <v>1661</v>
      </c>
    </row>
    <row r="1875" spans="2:8" x14ac:dyDescent="0.2">
      <c r="B1875" s="2"/>
      <c r="F1875">
        <v>23</v>
      </c>
      <c r="G1875" t="s">
        <v>77</v>
      </c>
      <c r="H1875" t="s">
        <v>1662</v>
      </c>
    </row>
    <row r="1876" spans="2:8" x14ac:dyDescent="0.2">
      <c r="B1876" s="2"/>
      <c r="F1876">
        <v>24</v>
      </c>
      <c r="G1876" t="s">
        <v>78</v>
      </c>
      <c r="H1876" t="s">
        <v>1663</v>
      </c>
    </row>
    <row r="1877" spans="2:8" x14ac:dyDescent="0.2">
      <c r="B1877" s="2"/>
      <c r="F1877">
        <v>24</v>
      </c>
      <c r="G1877" t="s">
        <v>78</v>
      </c>
      <c r="H1877" t="s">
        <v>1664</v>
      </c>
    </row>
    <row r="1878" spans="2:8" x14ac:dyDescent="0.2">
      <c r="B1878" s="2"/>
      <c r="F1878">
        <v>24</v>
      </c>
      <c r="G1878" t="s">
        <v>78</v>
      </c>
      <c r="H1878" t="s">
        <v>1665</v>
      </c>
    </row>
    <row r="1879" spans="2:8" x14ac:dyDescent="0.2">
      <c r="B1879" s="2"/>
      <c r="F1879">
        <v>24</v>
      </c>
      <c r="G1879" t="s">
        <v>78</v>
      </c>
      <c r="H1879" t="s">
        <v>1680</v>
      </c>
    </row>
    <row r="1880" spans="2:8" x14ac:dyDescent="0.2">
      <c r="B1880" s="2"/>
      <c r="F1880">
        <v>24</v>
      </c>
      <c r="G1880" t="s">
        <v>78</v>
      </c>
      <c r="H1880" t="s">
        <v>1666</v>
      </c>
    </row>
    <row r="1881" spans="2:8" x14ac:dyDescent="0.2">
      <c r="B1881" s="2"/>
      <c r="F1881">
        <v>24</v>
      </c>
      <c r="G1881" t="s">
        <v>78</v>
      </c>
      <c r="H1881" t="s">
        <v>1667</v>
      </c>
    </row>
    <row r="1882" spans="2:8" x14ac:dyDescent="0.2">
      <c r="B1882" s="2"/>
      <c r="F1882">
        <v>24</v>
      </c>
      <c r="G1882" t="s">
        <v>78</v>
      </c>
      <c r="H1882" t="s">
        <v>283</v>
      </c>
    </row>
    <row r="1883" spans="2:8" x14ac:dyDescent="0.2">
      <c r="B1883" s="2"/>
      <c r="F1883">
        <v>24</v>
      </c>
      <c r="G1883" t="s">
        <v>78</v>
      </c>
      <c r="H1883" t="s">
        <v>1668</v>
      </c>
    </row>
    <row r="1884" spans="2:8" x14ac:dyDescent="0.2">
      <c r="B1884" s="2"/>
      <c r="F1884">
        <v>24</v>
      </c>
      <c r="G1884" t="s">
        <v>78</v>
      </c>
      <c r="H1884" t="s">
        <v>1669</v>
      </c>
    </row>
    <row r="1885" spans="2:8" x14ac:dyDescent="0.2">
      <c r="B1885" s="2"/>
      <c r="F1885">
        <v>24</v>
      </c>
      <c r="G1885" t="s">
        <v>78</v>
      </c>
      <c r="H1885" t="s">
        <v>1670</v>
      </c>
    </row>
    <row r="1886" spans="2:8" x14ac:dyDescent="0.2">
      <c r="B1886" s="2"/>
      <c r="F1886">
        <v>24</v>
      </c>
      <c r="G1886" t="s">
        <v>78</v>
      </c>
      <c r="H1886" t="s">
        <v>1671</v>
      </c>
    </row>
    <row r="1887" spans="2:8" x14ac:dyDescent="0.2">
      <c r="B1887" s="2"/>
      <c r="F1887">
        <v>24</v>
      </c>
      <c r="G1887" t="s">
        <v>78</v>
      </c>
      <c r="H1887" t="s">
        <v>1672</v>
      </c>
    </row>
    <row r="1888" spans="2:8" x14ac:dyDescent="0.2">
      <c r="B1888" s="2"/>
      <c r="F1888">
        <v>24</v>
      </c>
      <c r="G1888" t="s">
        <v>78</v>
      </c>
      <c r="H1888" t="s">
        <v>1673</v>
      </c>
    </row>
    <row r="1889" spans="2:8" x14ac:dyDescent="0.2">
      <c r="B1889" s="2"/>
      <c r="F1889">
        <v>24</v>
      </c>
      <c r="G1889" t="s">
        <v>78</v>
      </c>
      <c r="H1889" t="s">
        <v>301</v>
      </c>
    </row>
    <row r="1890" spans="2:8" x14ac:dyDescent="0.2">
      <c r="B1890" s="2"/>
      <c r="F1890">
        <v>24</v>
      </c>
      <c r="G1890" t="s">
        <v>78</v>
      </c>
      <c r="H1890" t="s">
        <v>612</v>
      </c>
    </row>
    <row r="1891" spans="2:8" x14ac:dyDescent="0.2">
      <c r="B1891" s="2"/>
      <c r="F1891">
        <v>24</v>
      </c>
      <c r="G1891" t="s">
        <v>78</v>
      </c>
      <c r="H1891" t="s">
        <v>218</v>
      </c>
    </row>
    <row r="1892" spans="2:8" x14ac:dyDescent="0.2">
      <c r="B1892" s="2"/>
      <c r="F1892">
        <v>24</v>
      </c>
      <c r="G1892" t="s">
        <v>78</v>
      </c>
      <c r="H1892" t="s">
        <v>1674</v>
      </c>
    </row>
    <row r="1893" spans="2:8" x14ac:dyDescent="0.2">
      <c r="B1893" s="2"/>
      <c r="F1893">
        <v>24</v>
      </c>
      <c r="G1893" t="s">
        <v>78</v>
      </c>
      <c r="H1893" t="s">
        <v>1675</v>
      </c>
    </row>
    <row r="1894" spans="2:8" x14ac:dyDescent="0.2">
      <c r="B1894" s="2"/>
      <c r="F1894">
        <v>24</v>
      </c>
      <c r="G1894" t="s">
        <v>78</v>
      </c>
      <c r="H1894" t="s">
        <v>1677</v>
      </c>
    </row>
    <row r="1895" spans="2:8" x14ac:dyDescent="0.2">
      <c r="B1895" s="2"/>
      <c r="F1895">
        <v>24</v>
      </c>
      <c r="G1895" t="s">
        <v>78</v>
      </c>
      <c r="H1895" t="s">
        <v>1676</v>
      </c>
    </row>
    <row r="1896" spans="2:8" x14ac:dyDescent="0.2">
      <c r="B1896" s="2"/>
      <c r="F1896">
        <v>24</v>
      </c>
      <c r="G1896" t="s">
        <v>78</v>
      </c>
      <c r="H1896" t="s">
        <v>750</v>
      </c>
    </row>
    <row r="1897" spans="2:8" x14ac:dyDescent="0.2">
      <c r="B1897" s="2"/>
      <c r="F1897">
        <v>24</v>
      </c>
      <c r="G1897" t="s">
        <v>78</v>
      </c>
      <c r="H1897" t="s">
        <v>110</v>
      </c>
    </row>
    <row r="1898" spans="2:8" x14ac:dyDescent="0.2">
      <c r="B1898" s="2"/>
      <c r="F1898">
        <v>24</v>
      </c>
      <c r="G1898" t="s">
        <v>78</v>
      </c>
      <c r="H1898" t="s">
        <v>1678</v>
      </c>
    </row>
    <row r="1899" spans="2:8" x14ac:dyDescent="0.2">
      <c r="B1899" s="2"/>
      <c r="F1899">
        <v>24</v>
      </c>
      <c r="G1899" t="s">
        <v>78</v>
      </c>
      <c r="H1899" t="s">
        <v>1679</v>
      </c>
    </row>
    <row r="1900" spans="2:8" x14ac:dyDescent="0.2">
      <c r="B1900" s="2"/>
      <c r="F1900">
        <v>25</v>
      </c>
      <c r="G1900" t="s">
        <v>79</v>
      </c>
      <c r="H1900" t="s">
        <v>1681</v>
      </c>
    </row>
    <row r="1901" spans="2:8" x14ac:dyDescent="0.2">
      <c r="B1901" s="2"/>
      <c r="F1901">
        <v>25</v>
      </c>
      <c r="G1901" t="s">
        <v>79</v>
      </c>
      <c r="H1901" t="s">
        <v>1682</v>
      </c>
    </row>
    <row r="1902" spans="2:8" x14ac:dyDescent="0.2">
      <c r="B1902" s="2"/>
      <c r="F1902">
        <v>25</v>
      </c>
      <c r="G1902" t="s">
        <v>79</v>
      </c>
      <c r="H1902" t="s">
        <v>1683</v>
      </c>
    </row>
    <row r="1903" spans="2:8" x14ac:dyDescent="0.2">
      <c r="B1903" s="2"/>
      <c r="F1903">
        <v>25</v>
      </c>
      <c r="G1903" t="s">
        <v>79</v>
      </c>
      <c r="H1903" t="s">
        <v>1684</v>
      </c>
    </row>
    <row r="1904" spans="2:8" x14ac:dyDescent="0.2">
      <c r="B1904" s="2"/>
      <c r="F1904">
        <v>25</v>
      </c>
      <c r="G1904" t="s">
        <v>79</v>
      </c>
      <c r="H1904" t="s">
        <v>1685</v>
      </c>
    </row>
    <row r="1905" spans="2:8" x14ac:dyDescent="0.2">
      <c r="B1905" s="2"/>
      <c r="F1905">
        <v>25</v>
      </c>
      <c r="G1905" t="s">
        <v>79</v>
      </c>
      <c r="H1905" t="s">
        <v>1686</v>
      </c>
    </row>
    <row r="1906" spans="2:8" x14ac:dyDescent="0.2">
      <c r="B1906" s="2"/>
      <c r="F1906">
        <v>25</v>
      </c>
      <c r="G1906" t="s">
        <v>79</v>
      </c>
      <c r="H1906" t="s">
        <v>1687</v>
      </c>
    </row>
    <row r="1907" spans="2:8" x14ac:dyDescent="0.2">
      <c r="B1907" s="2"/>
      <c r="F1907">
        <v>25</v>
      </c>
      <c r="G1907" t="s">
        <v>79</v>
      </c>
      <c r="H1907" t="s">
        <v>1688</v>
      </c>
    </row>
    <row r="1908" spans="2:8" x14ac:dyDescent="0.2">
      <c r="B1908" s="2"/>
      <c r="F1908">
        <v>25</v>
      </c>
      <c r="G1908" t="s">
        <v>79</v>
      </c>
      <c r="H1908" t="s">
        <v>1689</v>
      </c>
    </row>
    <row r="1909" spans="2:8" x14ac:dyDescent="0.2">
      <c r="B1909" s="2"/>
      <c r="F1909">
        <v>25</v>
      </c>
      <c r="G1909" t="s">
        <v>79</v>
      </c>
      <c r="H1909" t="s">
        <v>1690</v>
      </c>
    </row>
    <row r="1910" spans="2:8" x14ac:dyDescent="0.2">
      <c r="B1910" s="2"/>
      <c r="F1910">
        <v>25</v>
      </c>
      <c r="G1910" t="s">
        <v>79</v>
      </c>
      <c r="H1910" t="s">
        <v>1691</v>
      </c>
    </row>
    <row r="1911" spans="2:8" x14ac:dyDescent="0.2">
      <c r="B1911" s="2"/>
      <c r="F1911">
        <v>25</v>
      </c>
      <c r="G1911" t="s">
        <v>79</v>
      </c>
      <c r="H1911" t="s">
        <v>1692</v>
      </c>
    </row>
    <row r="1912" spans="2:8" x14ac:dyDescent="0.2">
      <c r="B1912" s="2"/>
      <c r="F1912">
        <v>25</v>
      </c>
      <c r="G1912" t="s">
        <v>79</v>
      </c>
      <c r="H1912" t="s">
        <v>1693</v>
      </c>
    </row>
    <row r="1913" spans="2:8" x14ac:dyDescent="0.2">
      <c r="B1913" s="2"/>
      <c r="F1913">
        <v>25</v>
      </c>
      <c r="G1913" t="s">
        <v>79</v>
      </c>
      <c r="H1913" t="s">
        <v>1694</v>
      </c>
    </row>
    <row r="1914" spans="2:8" x14ac:dyDescent="0.2">
      <c r="B1914" s="2"/>
      <c r="F1914">
        <v>25</v>
      </c>
      <c r="G1914" t="s">
        <v>79</v>
      </c>
      <c r="H1914" t="s">
        <v>1695</v>
      </c>
    </row>
    <row r="1915" spans="2:8" x14ac:dyDescent="0.2">
      <c r="B1915" s="2"/>
      <c r="F1915">
        <v>25</v>
      </c>
      <c r="G1915" t="s">
        <v>79</v>
      </c>
      <c r="H1915" t="s">
        <v>1696</v>
      </c>
    </row>
    <row r="1916" spans="2:8" x14ac:dyDescent="0.2">
      <c r="B1916" s="2"/>
      <c r="F1916">
        <v>25</v>
      </c>
      <c r="G1916" t="s">
        <v>79</v>
      </c>
      <c r="H1916" t="s">
        <v>1697</v>
      </c>
    </row>
    <row r="1917" spans="2:8" x14ac:dyDescent="0.2">
      <c r="B1917" s="2"/>
      <c r="F1917">
        <v>25</v>
      </c>
      <c r="G1917" t="s">
        <v>79</v>
      </c>
      <c r="H1917" t="s">
        <v>1698</v>
      </c>
    </row>
    <row r="1918" spans="2:8" x14ac:dyDescent="0.2">
      <c r="B1918" s="2"/>
      <c r="F1918">
        <v>25</v>
      </c>
      <c r="G1918" t="s">
        <v>79</v>
      </c>
      <c r="H1918" t="s">
        <v>1699</v>
      </c>
    </row>
    <row r="1919" spans="2:8" x14ac:dyDescent="0.2">
      <c r="B1919" s="2"/>
      <c r="F1919">
        <v>25</v>
      </c>
      <c r="G1919" t="s">
        <v>79</v>
      </c>
      <c r="H1919" t="s">
        <v>1700</v>
      </c>
    </row>
    <row r="1920" spans="2:8" x14ac:dyDescent="0.2">
      <c r="B1920" s="2"/>
      <c r="F1920">
        <v>25</v>
      </c>
      <c r="G1920" t="s">
        <v>79</v>
      </c>
      <c r="H1920" t="s">
        <v>1701</v>
      </c>
    </row>
    <row r="1921" spans="2:8" x14ac:dyDescent="0.2">
      <c r="B1921" s="2"/>
      <c r="F1921">
        <v>25</v>
      </c>
      <c r="G1921" t="s">
        <v>79</v>
      </c>
      <c r="H1921" t="s">
        <v>1702</v>
      </c>
    </row>
    <row r="1922" spans="2:8" x14ac:dyDescent="0.2">
      <c r="B1922" s="2"/>
      <c r="F1922">
        <v>25</v>
      </c>
      <c r="G1922" t="s">
        <v>79</v>
      </c>
      <c r="H1922" t="s">
        <v>1703</v>
      </c>
    </row>
    <row r="1923" spans="2:8" x14ac:dyDescent="0.2">
      <c r="B1923" s="2"/>
      <c r="F1923">
        <v>25</v>
      </c>
      <c r="G1923" t="s">
        <v>79</v>
      </c>
      <c r="H1923" t="s">
        <v>1704</v>
      </c>
    </row>
    <row r="1924" spans="2:8" x14ac:dyDescent="0.2">
      <c r="B1924" s="2"/>
      <c r="F1924">
        <v>25</v>
      </c>
      <c r="G1924" t="s">
        <v>79</v>
      </c>
      <c r="H1924" t="s">
        <v>1705</v>
      </c>
    </row>
    <row r="1925" spans="2:8" x14ac:dyDescent="0.2">
      <c r="B1925" s="2"/>
      <c r="F1925">
        <v>25</v>
      </c>
      <c r="G1925" t="s">
        <v>79</v>
      </c>
      <c r="H1925" t="s">
        <v>1706</v>
      </c>
    </row>
    <row r="1926" spans="2:8" x14ac:dyDescent="0.2">
      <c r="B1926" s="2"/>
      <c r="F1926">
        <v>25</v>
      </c>
      <c r="G1926" t="s">
        <v>79</v>
      </c>
      <c r="H1926" t="s">
        <v>1707</v>
      </c>
    </row>
    <row r="1927" spans="2:8" x14ac:dyDescent="0.2">
      <c r="B1927" s="2"/>
      <c r="F1927">
        <v>25</v>
      </c>
      <c r="G1927" t="s">
        <v>79</v>
      </c>
      <c r="H1927" t="s">
        <v>1708</v>
      </c>
    </row>
    <row r="1928" spans="2:8" x14ac:dyDescent="0.2">
      <c r="B1928" s="2"/>
      <c r="F1928">
        <v>25</v>
      </c>
      <c r="G1928" t="s">
        <v>79</v>
      </c>
      <c r="H1928" t="s">
        <v>1709</v>
      </c>
    </row>
    <row r="1929" spans="2:8" x14ac:dyDescent="0.2">
      <c r="B1929" s="2"/>
      <c r="F1929">
        <v>25</v>
      </c>
      <c r="G1929" t="s">
        <v>79</v>
      </c>
      <c r="H1929" t="s">
        <v>1710</v>
      </c>
    </row>
    <row r="1930" spans="2:8" x14ac:dyDescent="0.2">
      <c r="B1930" s="2"/>
      <c r="F1930">
        <v>25</v>
      </c>
      <c r="G1930" t="s">
        <v>79</v>
      </c>
      <c r="H1930" t="s">
        <v>1711</v>
      </c>
    </row>
    <row r="1931" spans="2:8" x14ac:dyDescent="0.2">
      <c r="B1931" s="2"/>
      <c r="F1931">
        <v>25</v>
      </c>
      <c r="G1931" t="s">
        <v>79</v>
      </c>
      <c r="H1931" t="s">
        <v>1712</v>
      </c>
    </row>
    <row r="1932" spans="2:8" x14ac:dyDescent="0.2">
      <c r="B1932" s="2"/>
      <c r="F1932">
        <v>25</v>
      </c>
      <c r="G1932" t="s">
        <v>79</v>
      </c>
      <c r="H1932" t="s">
        <v>1713</v>
      </c>
    </row>
    <row r="1933" spans="2:8" x14ac:dyDescent="0.2">
      <c r="B1933" s="2"/>
      <c r="F1933">
        <v>25</v>
      </c>
      <c r="G1933" t="s">
        <v>79</v>
      </c>
      <c r="H1933" t="s">
        <v>1714</v>
      </c>
    </row>
    <row r="1934" spans="2:8" x14ac:dyDescent="0.2">
      <c r="B1934" s="2"/>
      <c r="F1934">
        <v>25</v>
      </c>
      <c r="G1934" t="s">
        <v>79</v>
      </c>
      <c r="H1934" t="s">
        <v>1715</v>
      </c>
    </row>
    <row r="1935" spans="2:8" x14ac:dyDescent="0.2">
      <c r="B1935" s="2"/>
      <c r="F1935">
        <v>25</v>
      </c>
      <c r="G1935" t="s">
        <v>79</v>
      </c>
      <c r="H1935" t="s">
        <v>1716</v>
      </c>
    </row>
    <row r="1936" spans="2:8" x14ac:dyDescent="0.2">
      <c r="B1936" s="2"/>
      <c r="F1936">
        <v>25</v>
      </c>
      <c r="G1936" t="s">
        <v>79</v>
      </c>
      <c r="H1936" t="s">
        <v>1717</v>
      </c>
    </row>
    <row r="1937" spans="2:8" x14ac:dyDescent="0.2">
      <c r="B1937" s="2"/>
      <c r="F1937">
        <v>25</v>
      </c>
      <c r="G1937" t="s">
        <v>79</v>
      </c>
      <c r="H1937" t="s">
        <v>1718</v>
      </c>
    </row>
    <row r="1938" spans="2:8" x14ac:dyDescent="0.2">
      <c r="B1938" s="2"/>
      <c r="F1938">
        <v>25</v>
      </c>
      <c r="G1938" t="s">
        <v>79</v>
      </c>
      <c r="H1938" t="s">
        <v>1719</v>
      </c>
    </row>
    <row r="1939" spans="2:8" x14ac:dyDescent="0.2">
      <c r="B1939" s="2"/>
      <c r="F1939">
        <v>25</v>
      </c>
      <c r="G1939" t="s">
        <v>79</v>
      </c>
      <c r="H1939" t="s">
        <v>1720</v>
      </c>
    </row>
    <row r="1940" spans="2:8" x14ac:dyDescent="0.2">
      <c r="B1940" s="2"/>
      <c r="F1940">
        <v>25</v>
      </c>
      <c r="G1940" t="s">
        <v>79</v>
      </c>
      <c r="H1940" t="s">
        <v>1721</v>
      </c>
    </row>
    <row r="1941" spans="2:8" x14ac:dyDescent="0.2">
      <c r="B1941" s="2"/>
      <c r="F1941">
        <v>25</v>
      </c>
      <c r="G1941" t="s">
        <v>79</v>
      </c>
      <c r="H1941" t="s">
        <v>1722</v>
      </c>
    </row>
    <row r="1942" spans="2:8" x14ac:dyDescent="0.2">
      <c r="B1942" s="2"/>
      <c r="F1942">
        <v>25</v>
      </c>
      <c r="G1942" t="s">
        <v>79</v>
      </c>
      <c r="H1942" t="s">
        <v>1723</v>
      </c>
    </row>
    <row r="1943" spans="2:8" x14ac:dyDescent="0.2">
      <c r="B1943" s="2"/>
      <c r="F1943">
        <v>25</v>
      </c>
      <c r="G1943" t="s">
        <v>79</v>
      </c>
      <c r="H1943" t="s">
        <v>1724</v>
      </c>
    </row>
    <row r="1944" spans="2:8" x14ac:dyDescent="0.2">
      <c r="B1944" s="2"/>
      <c r="F1944">
        <v>25</v>
      </c>
      <c r="G1944" t="s">
        <v>79</v>
      </c>
      <c r="H1944" t="s">
        <v>1725</v>
      </c>
    </row>
    <row r="1945" spans="2:8" x14ac:dyDescent="0.2">
      <c r="B1945" s="2"/>
      <c r="F1945">
        <v>25</v>
      </c>
      <c r="G1945" t="s">
        <v>79</v>
      </c>
      <c r="H1945" t="s">
        <v>1726</v>
      </c>
    </row>
    <row r="1946" spans="2:8" x14ac:dyDescent="0.2">
      <c r="B1946" s="2"/>
      <c r="F1946">
        <v>25</v>
      </c>
      <c r="G1946" t="s">
        <v>79</v>
      </c>
      <c r="H1946" t="s">
        <v>1727</v>
      </c>
    </row>
    <row r="1947" spans="2:8" x14ac:dyDescent="0.2">
      <c r="B1947" s="2"/>
      <c r="F1947">
        <v>25</v>
      </c>
      <c r="G1947" t="s">
        <v>79</v>
      </c>
      <c r="H1947" t="s">
        <v>1728</v>
      </c>
    </row>
    <row r="1948" spans="2:8" x14ac:dyDescent="0.2">
      <c r="B1948" s="2"/>
      <c r="F1948">
        <v>25</v>
      </c>
      <c r="G1948" t="s">
        <v>79</v>
      </c>
      <c r="H1948" t="s">
        <v>1729</v>
      </c>
    </row>
    <row r="1949" spans="2:8" x14ac:dyDescent="0.2">
      <c r="B1949" s="2"/>
      <c r="F1949">
        <v>25</v>
      </c>
      <c r="G1949" t="s">
        <v>79</v>
      </c>
      <c r="H1949" t="s">
        <v>1730</v>
      </c>
    </row>
    <row r="1950" spans="2:8" x14ac:dyDescent="0.2">
      <c r="B1950" s="2"/>
      <c r="F1950">
        <v>25</v>
      </c>
      <c r="G1950" t="s">
        <v>79</v>
      </c>
      <c r="H1950" t="s">
        <v>1731</v>
      </c>
    </row>
    <row r="1951" spans="2:8" x14ac:dyDescent="0.2">
      <c r="B1951" s="2"/>
      <c r="F1951">
        <v>25</v>
      </c>
      <c r="G1951" t="s">
        <v>79</v>
      </c>
      <c r="H1951" t="s">
        <v>1732</v>
      </c>
    </row>
    <row r="1952" spans="2:8" x14ac:dyDescent="0.2">
      <c r="B1952" s="2"/>
      <c r="F1952">
        <v>25</v>
      </c>
      <c r="G1952" t="s">
        <v>79</v>
      </c>
      <c r="H1952" t="s">
        <v>1733</v>
      </c>
    </row>
    <row r="1953" spans="2:8" x14ac:dyDescent="0.2">
      <c r="B1953" s="2"/>
      <c r="F1953">
        <v>25</v>
      </c>
      <c r="G1953" t="s">
        <v>79</v>
      </c>
      <c r="H1953" t="s">
        <v>1734</v>
      </c>
    </row>
    <row r="1954" spans="2:8" x14ac:dyDescent="0.2">
      <c r="B1954" s="2"/>
      <c r="F1954">
        <v>25</v>
      </c>
      <c r="G1954" t="s">
        <v>79</v>
      </c>
      <c r="H1954" t="s">
        <v>1735</v>
      </c>
    </row>
    <row r="1955" spans="2:8" x14ac:dyDescent="0.2">
      <c r="B1955" s="2"/>
      <c r="F1955">
        <v>25</v>
      </c>
      <c r="G1955" t="s">
        <v>79</v>
      </c>
      <c r="H1955" t="s">
        <v>1736</v>
      </c>
    </row>
    <row r="1956" spans="2:8" x14ac:dyDescent="0.2">
      <c r="B1956" s="2"/>
      <c r="F1956">
        <v>25</v>
      </c>
      <c r="G1956" t="s">
        <v>79</v>
      </c>
      <c r="H1956" t="s">
        <v>1737</v>
      </c>
    </row>
    <row r="1957" spans="2:8" x14ac:dyDescent="0.2">
      <c r="B1957" s="2"/>
      <c r="F1957">
        <v>25</v>
      </c>
      <c r="G1957" t="s">
        <v>79</v>
      </c>
      <c r="H1957" t="s">
        <v>1738</v>
      </c>
    </row>
    <row r="1958" spans="2:8" x14ac:dyDescent="0.2">
      <c r="B1958" s="2"/>
      <c r="F1958">
        <v>25</v>
      </c>
      <c r="G1958" t="s">
        <v>79</v>
      </c>
      <c r="H1958" t="s">
        <v>1739</v>
      </c>
    </row>
    <row r="1959" spans="2:8" x14ac:dyDescent="0.2">
      <c r="B1959" s="2"/>
      <c r="F1959">
        <v>25</v>
      </c>
      <c r="G1959" t="s">
        <v>79</v>
      </c>
      <c r="H1959" t="s">
        <v>1740</v>
      </c>
    </row>
    <row r="1960" spans="2:8" x14ac:dyDescent="0.2">
      <c r="B1960" s="2"/>
      <c r="F1960">
        <v>25</v>
      </c>
      <c r="G1960" t="s">
        <v>79</v>
      </c>
      <c r="H1960" t="s">
        <v>1741</v>
      </c>
    </row>
    <row r="1961" spans="2:8" x14ac:dyDescent="0.2">
      <c r="B1961" s="2"/>
      <c r="F1961">
        <v>25</v>
      </c>
      <c r="G1961" t="s">
        <v>79</v>
      </c>
      <c r="H1961" t="s">
        <v>1742</v>
      </c>
    </row>
    <row r="1962" spans="2:8" x14ac:dyDescent="0.2">
      <c r="B1962" s="2"/>
      <c r="F1962">
        <v>25</v>
      </c>
      <c r="G1962" t="s">
        <v>79</v>
      </c>
      <c r="H1962" t="s">
        <v>1743</v>
      </c>
    </row>
    <row r="1963" spans="2:8" x14ac:dyDescent="0.2">
      <c r="B1963" s="2"/>
      <c r="F1963">
        <v>25</v>
      </c>
      <c r="G1963" t="s">
        <v>79</v>
      </c>
      <c r="H1963" t="s">
        <v>1744</v>
      </c>
    </row>
    <row r="1964" spans="2:8" x14ac:dyDescent="0.2">
      <c r="B1964" s="2"/>
      <c r="F1964">
        <v>25</v>
      </c>
      <c r="G1964" t="s">
        <v>79</v>
      </c>
      <c r="H1964" t="s">
        <v>1745</v>
      </c>
    </row>
    <row r="1965" spans="2:8" x14ac:dyDescent="0.2">
      <c r="B1965" s="2"/>
      <c r="F1965">
        <v>25</v>
      </c>
      <c r="G1965" t="s">
        <v>79</v>
      </c>
      <c r="H1965" t="s">
        <v>1746</v>
      </c>
    </row>
    <row r="1966" spans="2:8" x14ac:dyDescent="0.2">
      <c r="B1966" s="2"/>
      <c r="F1966">
        <v>25</v>
      </c>
      <c r="G1966" t="s">
        <v>79</v>
      </c>
      <c r="H1966" t="s">
        <v>1747</v>
      </c>
    </row>
    <row r="1967" spans="2:8" x14ac:dyDescent="0.2">
      <c r="B1967" s="2"/>
      <c r="F1967">
        <v>25</v>
      </c>
      <c r="G1967" t="s">
        <v>79</v>
      </c>
      <c r="H1967" t="s">
        <v>1748</v>
      </c>
    </row>
    <row r="1968" spans="2:8" x14ac:dyDescent="0.2">
      <c r="B1968" s="2"/>
      <c r="F1968">
        <v>25</v>
      </c>
      <c r="G1968" t="s">
        <v>79</v>
      </c>
      <c r="H1968" t="s">
        <v>1749</v>
      </c>
    </row>
    <row r="1969" spans="2:8" x14ac:dyDescent="0.2">
      <c r="B1969" s="2"/>
      <c r="F1969">
        <v>25</v>
      </c>
      <c r="G1969" t="s">
        <v>79</v>
      </c>
      <c r="H1969" t="s">
        <v>1750</v>
      </c>
    </row>
    <row r="1970" spans="2:8" x14ac:dyDescent="0.2">
      <c r="B1970" s="2"/>
      <c r="F1970">
        <v>25</v>
      </c>
      <c r="G1970" t="s">
        <v>79</v>
      </c>
      <c r="H1970" t="s">
        <v>1751</v>
      </c>
    </row>
    <row r="1971" spans="2:8" x14ac:dyDescent="0.2">
      <c r="B1971" s="2"/>
      <c r="F1971">
        <v>25</v>
      </c>
      <c r="G1971" t="s">
        <v>79</v>
      </c>
      <c r="H1971" t="s">
        <v>1752</v>
      </c>
    </row>
    <row r="1972" spans="2:8" x14ac:dyDescent="0.2">
      <c r="B1972" s="2"/>
      <c r="F1972">
        <v>25</v>
      </c>
      <c r="G1972" t="s">
        <v>79</v>
      </c>
      <c r="H1972" t="s">
        <v>1753</v>
      </c>
    </row>
    <row r="1973" spans="2:8" x14ac:dyDescent="0.2">
      <c r="B1973" s="2"/>
      <c r="F1973">
        <v>25</v>
      </c>
      <c r="G1973" t="s">
        <v>79</v>
      </c>
      <c r="H1973" t="s">
        <v>1754</v>
      </c>
    </row>
    <row r="1974" spans="2:8" x14ac:dyDescent="0.2">
      <c r="B1974" s="2"/>
      <c r="F1974">
        <v>25</v>
      </c>
      <c r="G1974" t="s">
        <v>79</v>
      </c>
      <c r="H1974" t="s">
        <v>1755</v>
      </c>
    </row>
    <row r="1975" spans="2:8" x14ac:dyDescent="0.2">
      <c r="B1975" s="2"/>
      <c r="F1975">
        <v>25</v>
      </c>
      <c r="G1975" t="s">
        <v>79</v>
      </c>
      <c r="H1975" t="s">
        <v>1756</v>
      </c>
    </row>
    <row r="1976" spans="2:8" x14ac:dyDescent="0.2">
      <c r="B1976" s="2"/>
      <c r="F1976">
        <v>25</v>
      </c>
      <c r="G1976" t="s">
        <v>79</v>
      </c>
      <c r="H1976" t="s">
        <v>1757</v>
      </c>
    </row>
    <row r="1977" spans="2:8" x14ac:dyDescent="0.2">
      <c r="B1977" s="2"/>
      <c r="F1977">
        <v>25</v>
      </c>
      <c r="G1977" t="s">
        <v>79</v>
      </c>
      <c r="H1977" t="s">
        <v>1758</v>
      </c>
    </row>
    <row r="1978" spans="2:8" x14ac:dyDescent="0.2">
      <c r="B1978" s="2"/>
      <c r="F1978">
        <v>25</v>
      </c>
      <c r="G1978" t="s">
        <v>79</v>
      </c>
      <c r="H1978" t="s">
        <v>1759</v>
      </c>
    </row>
    <row r="1979" spans="2:8" x14ac:dyDescent="0.2">
      <c r="B1979" s="2"/>
      <c r="F1979">
        <v>25</v>
      </c>
      <c r="G1979" t="s">
        <v>79</v>
      </c>
      <c r="H1979" t="s">
        <v>1760</v>
      </c>
    </row>
    <row r="1980" spans="2:8" x14ac:dyDescent="0.2">
      <c r="B1980" s="2"/>
      <c r="F1980">
        <v>25</v>
      </c>
      <c r="G1980" t="s">
        <v>79</v>
      </c>
      <c r="H1980" t="s">
        <v>1761</v>
      </c>
    </row>
    <row r="1981" spans="2:8" x14ac:dyDescent="0.2">
      <c r="B1981" s="2"/>
      <c r="F1981">
        <v>25</v>
      </c>
      <c r="G1981" t="s">
        <v>79</v>
      </c>
      <c r="H1981" t="s">
        <v>1762</v>
      </c>
    </row>
    <row r="1982" spans="2:8" x14ac:dyDescent="0.2">
      <c r="B1982" s="2"/>
      <c r="F1982">
        <v>25</v>
      </c>
      <c r="G1982" t="s">
        <v>79</v>
      </c>
      <c r="H1982" t="s">
        <v>1763</v>
      </c>
    </row>
    <row r="1983" spans="2:8" x14ac:dyDescent="0.2">
      <c r="B1983" s="2"/>
      <c r="F1983">
        <v>25</v>
      </c>
      <c r="G1983" t="s">
        <v>79</v>
      </c>
      <c r="H1983" t="s">
        <v>1764</v>
      </c>
    </row>
    <row r="1984" spans="2:8" x14ac:dyDescent="0.2">
      <c r="B1984" s="2"/>
      <c r="F1984">
        <v>25</v>
      </c>
      <c r="G1984" t="s">
        <v>79</v>
      </c>
      <c r="H1984" t="s">
        <v>1765</v>
      </c>
    </row>
    <row r="1985" spans="2:8" x14ac:dyDescent="0.2">
      <c r="B1985" s="2"/>
      <c r="F1985">
        <v>25</v>
      </c>
      <c r="G1985" t="s">
        <v>79</v>
      </c>
      <c r="H1985" t="s">
        <v>1766</v>
      </c>
    </row>
    <row r="1986" spans="2:8" x14ac:dyDescent="0.2">
      <c r="B1986" s="2"/>
      <c r="F1986">
        <v>25</v>
      </c>
      <c r="G1986" t="s">
        <v>79</v>
      </c>
      <c r="H1986" t="s">
        <v>1767</v>
      </c>
    </row>
    <row r="1987" spans="2:8" x14ac:dyDescent="0.2">
      <c r="B1987" s="2"/>
      <c r="F1987">
        <v>25</v>
      </c>
      <c r="G1987" t="s">
        <v>79</v>
      </c>
      <c r="H1987" t="s">
        <v>1768</v>
      </c>
    </row>
    <row r="1988" spans="2:8" x14ac:dyDescent="0.2">
      <c r="B1988" s="2"/>
      <c r="F1988">
        <v>25</v>
      </c>
      <c r="G1988" t="s">
        <v>79</v>
      </c>
      <c r="H1988" t="s">
        <v>1769</v>
      </c>
    </row>
    <row r="1989" spans="2:8" x14ac:dyDescent="0.2">
      <c r="B1989" s="2"/>
      <c r="F1989">
        <v>25</v>
      </c>
      <c r="G1989" t="s">
        <v>79</v>
      </c>
      <c r="H1989" t="s">
        <v>1770</v>
      </c>
    </row>
    <row r="1990" spans="2:8" x14ac:dyDescent="0.2">
      <c r="B1990" s="2"/>
      <c r="F1990">
        <v>25</v>
      </c>
      <c r="G1990" t="s">
        <v>79</v>
      </c>
      <c r="H1990" t="s">
        <v>1771</v>
      </c>
    </row>
    <row r="1991" spans="2:8" x14ac:dyDescent="0.2">
      <c r="B1991" s="2"/>
      <c r="F1991">
        <v>25</v>
      </c>
      <c r="G1991" t="s">
        <v>79</v>
      </c>
      <c r="H1991" t="s">
        <v>1772</v>
      </c>
    </row>
    <row r="1992" spans="2:8" x14ac:dyDescent="0.2">
      <c r="B1992" s="2"/>
      <c r="F1992">
        <v>25</v>
      </c>
      <c r="G1992" t="s">
        <v>79</v>
      </c>
      <c r="H1992" t="s">
        <v>1773</v>
      </c>
    </row>
    <row r="1993" spans="2:8" x14ac:dyDescent="0.2">
      <c r="B1993" s="2"/>
      <c r="F1993">
        <v>25</v>
      </c>
      <c r="G1993" t="s">
        <v>79</v>
      </c>
      <c r="H1993" t="s">
        <v>1774</v>
      </c>
    </row>
    <row r="1994" spans="2:8" x14ac:dyDescent="0.2">
      <c r="B1994" s="2"/>
      <c r="F1994">
        <v>25</v>
      </c>
      <c r="G1994" t="s">
        <v>79</v>
      </c>
      <c r="H1994" t="s">
        <v>1775</v>
      </c>
    </row>
    <row r="1995" spans="2:8" x14ac:dyDescent="0.2">
      <c r="B1995" s="2"/>
      <c r="F1995">
        <v>25</v>
      </c>
      <c r="G1995" t="s">
        <v>79</v>
      </c>
      <c r="H1995" t="s">
        <v>1776</v>
      </c>
    </row>
    <row r="1996" spans="2:8" x14ac:dyDescent="0.2">
      <c r="B1996" s="2"/>
      <c r="F1996">
        <v>25</v>
      </c>
      <c r="G1996" t="s">
        <v>79</v>
      </c>
      <c r="H1996" t="s">
        <v>1777</v>
      </c>
    </row>
    <row r="1997" spans="2:8" x14ac:dyDescent="0.2">
      <c r="B1997" s="2"/>
      <c r="F1997">
        <v>25</v>
      </c>
      <c r="G1997" t="s">
        <v>79</v>
      </c>
      <c r="H1997" t="s">
        <v>1778</v>
      </c>
    </row>
    <row r="1998" spans="2:8" x14ac:dyDescent="0.2">
      <c r="B1998" s="2"/>
      <c r="F1998">
        <v>25</v>
      </c>
      <c r="G1998" t="s">
        <v>79</v>
      </c>
      <c r="H1998" t="s">
        <v>1779</v>
      </c>
    </row>
    <row r="1999" spans="2:8" x14ac:dyDescent="0.2">
      <c r="B1999" s="2"/>
      <c r="F1999">
        <v>25</v>
      </c>
      <c r="G1999" t="s">
        <v>79</v>
      </c>
      <c r="H1999" t="s">
        <v>1780</v>
      </c>
    </row>
    <row r="2000" spans="2:8" x14ac:dyDescent="0.2">
      <c r="B2000" s="2"/>
      <c r="F2000">
        <v>25</v>
      </c>
      <c r="G2000" t="s">
        <v>79</v>
      </c>
      <c r="H2000" t="s">
        <v>1781</v>
      </c>
    </row>
    <row r="2001" spans="2:8" x14ac:dyDescent="0.2">
      <c r="B2001" s="2"/>
      <c r="F2001">
        <v>25</v>
      </c>
      <c r="G2001" t="s">
        <v>79</v>
      </c>
      <c r="H2001" t="s">
        <v>1782</v>
      </c>
    </row>
    <row r="2002" spans="2:8" x14ac:dyDescent="0.2">
      <c r="B2002" s="2"/>
      <c r="F2002">
        <v>25</v>
      </c>
      <c r="G2002" t="s">
        <v>79</v>
      </c>
      <c r="H2002" t="s">
        <v>1783</v>
      </c>
    </row>
    <row r="2003" spans="2:8" x14ac:dyDescent="0.2">
      <c r="B2003" s="2"/>
      <c r="F2003">
        <v>25</v>
      </c>
      <c r="G2003" t="s">
        <v>79</v>
      </c>
      <c r="H2003" t="s">
        <v>1784</v>
      </c>
    </row>
    <row r="2004" spans="2:8" x14ac:dyDescent="0.2">
      <c r="B2004" s="2"/>
      <c r="F2004">
        <v>25</v>
      </c>
      <c r="G2004" t="s">
        <v>79</v>
      </c>
      <c r="H2004" t="s">
        <v>1785</v>
      </c>
    </row>
    <row r="2005" spans="2:8" x14ac:dyDescent="0.2">
      <c r="B2005" s="2"/>
      <c r="F2005">
        <v>25</v>
      </c>
      <c r="G2005" t="s">
        <v>79</v>
      </c>
      <c r="H2005" t="s">
        <v>1786</v>
      </c>
    </row>
    <row r="2006" spans="2:8" x14ac:dyDescent="0.2">
      <c r="B2006" s="2"/>
      <c r="F2006">
        <v>25</v>
      </c>
      <c r="G2006" t="s">
        <v>79</v>
      </c>
      <c r="H2006" t="s">
        <v>1787</v>
      </c>
    </row>
    <row r="2007" spans="2:8" x14ac:dyDescent="0.2">
      <c r="B2007" s="2"/>
      <c r="F2007">
        <v>25</v>
      </c>
      <c r="G2007" t="s">
        <v>79</v>
      </c>
      <c r="H2007" t="s">
        <v>1788</v>
      </c>
    </row>
    <row r="2008" spans="2:8" x14ac:dyDescent="0.2">
      <c r="B2008" s="2"/>
      <c r="F2008">
        <v>25</v>
      </c>
      <c r="G2008" t="s">
        <v>79</v>
      </c>
      <c r="H2008" t="s">
        <v>1789</v>
      </c>
    </row>
    <row r="2009" spans="2:8" x14ac:dyDescent="0.2">
      <c r="B2009" s="2"/>
      <c r="F2009">
        <v>25</v>
      </c>
      <c r="G2009" t="s">
        <v>79</v>
      </c>
      <c r="H2009" t="s">
        <v>1790</v>
      </c>
    </row>
    <row r="2010" spans="2:8" x14ac:dyDescent="0.2">
      <c r="B2010" s="2"/>
      <c r="F2010">
        <v>25</v>
      </c>
      <c r="G2010" t="s">
        <v>79</v>
      </c>
      <c r="H2010" t="s">
        <v>1791</v>
      </c>
    </row>
    <row r="2011" spans="2:8" x14ac:dyDescent="0.2">
      <c r="B2011" s="2"/>
      <c r="F2011">
        <v>25</v>
      </c>
      <c r="G2011" t="s">
        <v>79</v>
      </c>
      <c r="H2011" t="s">
        <v>1792</v>
      </c>
    </row>
    <row r="2012" spans="2:8" x14ac:dyDescent="0.2">
      <c r="B2012" s="2"/>
      <c r="F2012">
        <v>25</v>
      </c>
      <c r="G2012" t="s">
        <v>79</v>
      </c>
      <c r="H2012" t="s">
        <v>1793</v>
      </c>
    </row>
    <row r="2013" spans="2:8" x14ac:dyDescent="0.2">
      <c r="B2013" s="2"/>
      <c r="F2013">
        <v>25</v>
      </c>
      <c r="G2013" t="s">
        <v>79</v>
      </c>
      <c r="H2013" t="s">
        <v>1794</v>
      </c>
    </row>
    <row r="2014" spans="2:8" x14ac:dyDescent="0.2">
      <c r="B2014" s="2"/>
      <c r="F2014">
        <v>25</v>
      </c>
      <c r="G2014" t="s">
        <v>79</v>
      </c>
      <c r="H2014" t="s">
        <v>1795</v>
      </c>
    </row>
    <row r="2015" spans="2:8" x14ac:dyDescent="0.2">
      <c r="B2015" s="2"/>
      <c r="F2015">
        <v>25</v>
      </c>
      <c r="G2015" t="s">
        <v>79</v>
      </c>
      <c r="H2015" t="s">
        <v>1796</v>
      </c>
    </row>
    <row r="2016" spans="2:8" x14ac:dyDescent="0.2">
      <c r="B2016" s="2"/>
      <c r="F2016">
        <v>25</v>
      </c>
      <c r="G2016" t="s">
        <v>79</v>
      </c>
      <c r="H2016" t="s">
        <v>1797</v>
      </c>
    </row>
    <row r="2017" spans="2:8" x14ac:dyDescent="0.2">
      <c r="B2017" s="2"/>
      <c r="F2017">
        <v>25</v>
      </c>
      <c r="G2017" t="s">
        <v>79</v>
      </c>
      <c r="H2017" t="s">
        <v>1798</v>
      </c>
    </row>
    <row r="2018" spans="2:8" x14ac:dyDescent="0.2">
      <c r="B2018" s="2"/>
      <c r="F2018">
        <v>25</v>
      </c>
      <c r="G2018" t="s">
        <v>79</v>
      </c>
      <c r="H2018" t="s">
        <v>1799</v>
      </c>
    </row>
    <row r="2019" spans="2:8" x14ac:dyDescent="0.2">
      <c r="B2019" s="2"/>
      <c r="F2019">
        <v>25</v>
      </c>
      <c r="G2019" t="s">
        <v>79</v>
      </c>
      <c r="H2019" t="s">
        <v>1800</v>
      </c>
    </row>
    <row r="2020" spans="2:8" x14ac:dyDescent="0.2">
      <c r="B2020" s="2"/>
      <c r="F2020">
        <v>25</v>
      </c>
      <c r="G2020" t="s">
        <v>79</v>
      </c>
      <c r="H2020" t="s">
        <v>1801</v>
      </c>
    </row>
    <row r="2021" spans="2:8" x14ac:dyDescent="0.2">
      <c r="B2021" s="2"/>
      <c r="F2021">
        <v>25</v>
      </c>
      <c r="G2021" t="s">
        <v>79</v>
      </c>
      <c r="H2021" t="s">
        <v>1802</v>
      </c>
    </row>
    <row r="2022" spans="2:8" x14ac:dyDescent="0.2">
      <c r="B2022" s="2"/>
      <c r="F2022">
        <v>25</v>
      </c>
      <c r="G2022" t="s">
        <v>79</v>
      </c>
      <c r="H2022" t="s">
        <v>1803</v>
      </c>
    </row>
    <row r="2023" spans="2:8" x14ac:dyDescent="0.2">
      <c r="B2023" s="2"/>
      <c r="F2023">
        <v>25</v>
      </c>
      <c r="G2023" t="s">
        <v>79</v>
      </c>
      <c r="H2023" t="s">
        <v>1804</v>
      </c>
    </row>
    <row r="2024" spans="2:8" x14ac:dyDescent="0.2">
      <c r="B2024" s="2"/>
      <c r="F2024">
        <v>25</v>
      </c>
      <c r="G2024" t="s">
        <v>79</v>
      </c>
      <c r="H2024" t="s">
        <v>1805</v>
      </c>
    </row>
    <row r="2025" spans="2:8" x14ac:dyDescent="0.2">
      <c r="B2025" s="2"/>
      <c r="F2025">
        <v>25</v>
      </c>
      <c r="G2025" t="s">
        <v>79</v>
      </c>
      <c r="H2025" t="s">
        <v>1806</v>
      </c>
    </row>
    <row r="2026" spans="2:8" x14ac:dyDescent="0.2">
      <c r="B2026" s="2"/>
      <c r="F2026">
        <v>25</v>
      </c>
      <c r="G2026" t="s">
        <v>79</v>
      </c>
      <c r="H2026" t="s">
        <v>1807</v>
      </c>
    </row>
    <row r="2027" spans="2:8" x14ac:dyDescent="0.2">
      <c r="B2027" s="2"/>
      <c r="F2027">
        <v>25</v>
      </c>
      <c r="G2027" t="s">
        <v>79</v>
      </c>
      <c r="H2027" t="s">
        <v>1808</v>
      </c>
    </row>
    <row r="2028" spans="2:8" x14ac:dyDescent="0.2">
      <c r="B2028" s="2"/>
      <c r="F2028">
        <v>25</v>
      </c>
      <c r="G2028" t="s">
        <v>79</v>
      </c>
      <c r="H2028" t="s">
        <v>1809</v>
      </c>
    </row>
    <row r="2029" spans="2:8" x14ac:dyDescent="0.2">
      <c r="B2029" s="2"/>
      <c r="F2029">
        <v>25</v>
      </c>
      <c r="G2029" t="s">
        <v>79</v>
      </c>
      <c r="H2029" t="s">
        <v>1810</v>
      </c>
    </row>
    <row r="2030" spans="2:8" x14ac:dyDescent="0.2">
      <c r="B2030" s="2"/>
      <c r="F2030">
        <v>25</v>
      </c>
      <c r="G2030" t="s">
        <v>79</v>
      </c>
      <c r="H2030" t="s">
        <v>1811</v>
      </c>
    </row>
    <row r="2031" spans="2:8" x14ac:dyDescent="0.2">
      <c r="B2031" s="2"/>
      <c r="F2031">
        <v>25</v>
      </c>
      <c r="G2031" t="s">
        <v>79</v>
      </c>
      <c r="H2031" t="s">
        <v>1812</v>
      </c>
    </row>
    <row r="2032" spans="2:8" x14ac:dyDescent="0.2">
      <c r="B2032" s="2"/>
      <c r="F2032">
        <v>25</v>
      </c>
      <c r="G2032" t="s">
        <v>79</v>
      </c>
      <c r="H2032" t="s">
        <v>1813</v>
      </c>
    </row>
    <row r="2033" spans="2:8" x14ac:dyDescent="0.2">
      <c r="B2033" s="2"/>
      <c r="F2033">
        <v>25</v>
      </c>
      <c r="G2033" t="s">
        <v>79</v>
      </c>
      <c r="H2033" t="s">
        <v>1814</v>
      </c>
    </row>
    <row r="2034" spans="2:8" x14ac:dyDescent="0.2">
      <c r="B2034" s="2"/>
      <c r="F2034">
        <v>25</v>
      </c>
      <c r="G2034" t="s">
        <v>79</v>
      </c>
      <c r="H2034" t="s">
        <v>1815</v>
      </c>
    </row>
    <row r="2035" spans="2:8" x14ac:dyDescent="0.2">
      <c r="B2035" s="2"/>
      <c r="F2035">
        <v>25</v>
      </c>
      <c r="G2035" t="s">
        <v>79</v>
      </c>
      <c r="H2035" t="s">
        <v>1816</v>
      </c>
    </row>
    <row r="2036" spans="2:8" x14ac:dyDescent="0.2">
      <c r="B2036" s="2"/>
      <c r="F2036">
        <v>25</v>
      </c>
      <c r="G2036" t="s">
        <v>79</v>
      </c>
      <c r="H2036" t="s">
        <v>1817</v>
      </c>
    </row>
    <row r="2037" spans="2:8" x14ac:dyDescent="0.2">
      <c r="B2037" s="2"/>
      <c r="F2037">
        <v>25</v>
      </c>
      <c r="G2037" t="s">
        <v>79</v>
      </c>
      <c r="H2037" t="s">
        <v>1818</v>
      </c>
    </row>
    <row r="2038" spans="2:8" x14ac:dyDescent="0.2">
      <c r="B2038" s="2"/>
      <c r="F2038">
        <v>25</v>
      </c>
      <c r="G2038" t="s">
        <v>79</v>
      </c>
      <c r="H2038" t="s">
        <v>1819</v>
      </c>
    </row>
    <row r="2039" spans="2:8" x14ac:dyDescent="0.2">
      <c r="B2039" s="2"/>
      <c r="F2039">
        <v>25</v>
      </c>
      <c r="G2039" t="s">
        <v>79</v>
      </c>
      <c r="H2039" t="s">
        <v>1820</v>
      </c>
    </row>
    <row r="2040" spans="2:8" x14ac:dyDescent="0.2">
      <c r="B2040" s="2"/>
      <c r="F2040">
        <v>25</v>
      </c>
      <c r="G2040" t="s">
        <v>79</v>
      </c>
      <c r="H2040" t="s">
        <v>1821</v>
      </c>
    </row>
    <row r="2041" spans="2:8" x14ac:dyDescent="0.2">
      <c r="B2041" s="2"/>
      <c r="F2041">
        <v>25</v>
      </c>
      <c r="G2041" t="s">
        <v>79</v>
      </c>
      <c r="H2041" t="s">
        <v>1822</v>
      </c>
    </row>
    <row r="2042" spans="2:8" x14ac:dyDescent="0.2">
      <c r="B2042" s="2"/>
      <c r="F2042">
        <v>25</v>
      </c>
      <c r="G2042" t="s">
        <v>79</v>
      </c>
      <c r="H2042" t="s">
        <v>1823</v>
      </c>
    </row>
    <row r="2043" spans="2:8" x14ac:dyDescent="0.2">
      <c r="B2043" s="2"/>
      <c r="F2043">
        <v>25</v>
      </c>
      <c r="G2043" t="s">
        <v>79</v>
      </c>
      <c r="H2043" t="s">
        <v>1824</v>
      </c>
    </row>
    <row r="2044" spans="2:8" x14ac:dyDescent="0.2">
      <c r="B2044" s="2"/>
      <c r="F2044">
        <v>25</v>
      </c>
      <c r="G2044" t="s">
        <v>79</v>
      </c>
      <c r="H2044" t="s">
        <v>1825</v>
      </c>
    </row>
    <row r="2045" spans="2:8" x14ac:dyDescent="0.2">
      <c r="B2045" s="2"/>
      <c r="F2045">
        <v>25</v>
      </c>
      <c r="G2045" t="s">
        <v>79</v>
      </c>
      <c r="H2045" t="s">
        <v>1826</v>
      </c>
    </row>
    <row r="2046" spans="2:8" x14ac:dyDescent="0.2">
      <c r="B2046" s="2"/>
      <c r="F2046">
        <v>25</v>
      </c>
      <c r="G2046" t="s">
        <v>79</v>
      </c>
      <c r="H2046" t="s">
        <v>1827</v>
      </c>
    </row>
    <row r="2047" spans="2:8" x14ac:dyDescent="0.2">
      <c r="B2047" s="2"/>
      <c r="F2047">
        <v>25</v>
      </c>
      <c r="G2047" t="s">
        <v>79</v>
      </c>
      <c r="H2047" t="s">
        <v>1828</v>
      </c>
    </row>
    <row r="2048" spans="2:8" x14ac:dyDescent="0.2">
      <c r="B2048" s="2"/>
      <c r="F2048">
        <v>25</v>
      </c>
      <c r="G2048" t="s">
        <v>79</v>
      </c>
      <c r="H2048" t="s">
        <v>1829</v>
      </c>
    </row>
    <row r="2049" spans="2:8" x14ac:dyDescent="0.2">
      <c r="B2049" s="2"/>
      <c r="F2049">
        <v>25</v>
      </c>
      <c r="G2049" t="s">
        <v>79</v>
      </c>
      <c r="H2049" t="s">
        <v>1830</v>
      </c>
    </row>
    <row r="2050" spans="2:8" x14ac:dyDescent="0.2">
      <c r="B2050" s="2"/>
      <c r="F2050">
        <v>25</v>
      </c>
      <c r="G2050" t="s">
        <v>79</v>
      </c>
      <c r="H2050" t="s">
        <v>1831</v>
      </c>
    </row>
    <row r="2051" spans="2:8" x14ac:dyDescent="0.2">
      <c r="B2051" s="2"/>
      <c r="F2051">
        <v>25</v>
      </c>
      <c r="G2051" t="s">
        <v>79</v>
      </c>
      <c r="H2051" t="s">
        <v>1832</v>
      </c>
    </row>
    <row r="2052" spans="2:8" x14ac:dyDescent="0.2">
      <c r="B2052" s="2"/>
      <c r="F2052">
        <v>25</v>
      </c>
      <c r="G2052" t="s">
        <v>79</v>
      </c>
      <c r="H2052" t="s">
        <v>1833</v>
      </c>
    </row>
    <row r="2053" spans="2:8" x14ac:dyDescent="0.2">
      <c r="B2053" s="2"/>
      <c r="F2053">
        <v>25</v>
      </c>
      <c r="G2053" t="s">
        <v>79</v>
      </c>
      <c r="H2053" t="s">
        <v>1834</v>
      </c>
    </row>
    <row r="2054" spans="2:8" x14ac:dyDescent="0.2">
      <c r="B2054" s="2"/>
      <c r="F2054">
        <v>25</v>
      </c>
      <c r="G2054" t="s">
        <v>79</v>
      </c>
      <c r="H2054" t="s">
        <v>1835</v>
      </c>
    </row>
    <row r="2055" spans="2:8" x14ac:dyDescent="0.2">
      <c r="B2055" s="2"/>
      <c r="F2055">
        <v>25</v>
      </c>
      <c r="G2055" t="s">
        <v>79</v>
      </c>
      <c r="H2055" t="s">
        <v>1836</v>
      </c>
    </row>
    <row r="2056" spans="2:8" x14ac:dyDescent="0.2">
      <c r="B2056" s="2"/>
      <c r="F2056">
        <v>25</v>
      </c>
      <c r="G2056" t="s">
        <v>79</v>
      </c>
      <c r="H2056" t="s">
        <v>1837</v>
      </c>
    </row>
    <row r="2057" spans="2:8" x14ac:dyDescent="0.2">
      <c r="B2057" s="2"/>
      <c r="F2057">
        <v>25</v>
      </c>
      <c r="G2057" t="s">
        <v>79</v>
      </c>
      <c r="H2057" t="s">
        <v>1838</v>
      </c>
    </row>
    <row r="2058" spans="2:8" x14ac:dyDescent="0.2">
      <c r="B2058" s="2"/>
      <c r="F2058">
        <v>25</v>
      </c>
      <c r="G2058" t="s">
        <v>79</v>
      </c>
      <c r="H2058" t="s">
        <v>1839</v>
      </c>
    </row>
    <row r="2059" spans="2:8" x14ac:dyDescent="0.2">
      <c r="B2059" s="2"/>
      <c r="F2059">
        <v>25</v>
      </c>
      <c r="G2059" t="s">
        <v>79</v>
      </c>
      <c r="H2059" t="s">
        <v>1840</v>
      </c>
    </row>
    <row r="2060" spans="2:8" x14ac:dyDescent="0.2">
      <c r="B2060" s="2"/>
      <c r="F2060">
        <v>25</v>
      </c>
      <c r="G2060" t="s">
        <v>79</v>
      </c>
      <c r="H2060" t="s">
        <v>1841</v>
      </c>
    </row>
    <row r="2061" spans="2:8" x14ac:dyDescent="0.2">
      <c r="B2061" s="2"/>
      <c r="F2061">
        <v>25</v>
      </c>
      <c r="G2061" t="s">
        <v>79</v>
      </c>
      <c r="H2061" t="s">
        <v>1842</v>
      </c>
    </row>
    <row r="2062" spans="2:8" x14ac:dyDescent="0.2">
      <c r="B2062" s="2"/>
      <c r="F2062">
        <v>25</v>
      </c>
      <c r="G2062" t="s">
        <v>79</v>
      </c>
      <c r="H2062" t="s">
        <v>1843</v>
      </c>
    </row>
    <row r="2063" spans="2:8" x14ac:dyDescent="0.2">
      <c r="B2063" s="2"/>
      <c r="F2063">
        <v>25</v>
      </c>
      <c r="G2063" t="s">
        <v>79</v>
      </c>
      <c r="H2063" t="s">
        <v>1844</v>
      </c>
    </row>
    <row r="2064" spans="2:8" x14ac:dyDescent="0.2">
      <c r="B2064" s="2"/>
      <c r="F2064">
        <v>25</v>
      </c>
      <c r="G2064" t="s">
        <v>79</v>
      </c>
      <c r="H2064" t="s">
        <v>1845</v>
      </c>
    </row>
    <row r="2065" spans="2:8" x14ac:dyDescent="0.2">
      <c r="B2065" s="2"/>
      <c r="F2065">
        <v>25</v>
      </c>
      <c r="G2065" t="s">
        <v>79</v>
      </c>
      <c r="H2065" t="s">
        <v>1846</v>
      </c>
    </row>
    <row r="2066" spans="2:8" x14ac:dyDescent="0.2">
      <c r="B2066" s="2"/>
      <c r="F2066">
        <v>25</v>
      </c>
      <c r="G2066" t="s">
        <v>79</v>
      </c>
      <c r="H2066" t="s">
        <v>1847</v>
      </c>
    </row>
    <row r="2067" spans="2:8" x14ac:dyDescent="0.2">
      <c r="B2067" s="2"/>
      <c r="F2067">
        <v>25</v>
      </c>
      <c r="G2067" t="s">
        <v>79</v>
      </c>
      <c r="H2067" t="s">
        <v>1848</v>
      </c>
    </row>
    <row r="2068" spans="2:8" x14ac:dyDescent="0.2">
      <c r="B2068" s="2"/>
      <c r="F2068">
        <v>25</v>
      </c>
      <c r="G2068" t="s">
        <v>79</v>
      </c>
      <c r="H2068" t="s">
        <v>1849</v>
      </c>
    </row>
    <row r="2069" spans="2:8" x14ac:dyDescent="0.2">
      <c r="B2069" s="2"/>
      <c r="F2069">
        <v>25</v>
      </c>
      <c r="G2069" t="s">
        <v>79</v>
      </c>
      <c r="H2069" t="s">
        <v>1850</v>
      </c>
    </row>
    <row r="2070" spans="2:8" x14ac:dyDescent="0.2">
      <c r="B2070" s="2"/>
      <c r="F2070">
        <v>25</v>
      </c>
      <c r="G2070" t="s">
        <v>79</v>
      </c>
      <c r="H2070" t="s">
        <v>1851</v>
      </c>
    </row>
    <row r="2071" spans="2:8" x14ac:dyDescent="0.2">
      <c r="B2071" s="2"/>
      <c r="F2071">
        <v>25</v>
      </c>
      <c r="G2071" t="s">
        <v>79</v>
      </c>
      <c r="H2071" t="s">
        <v>1852</v>
      </c>
    </row>
    <row r="2072" spans="2:8" x14ac:dyDescent="0.2">
      <c r="B2072" s="2"/>
      <c r="F2072">
        <v>25</v>
      </c>
      <c r="G2072" t="s">
        <v>79</v>
      </c>
      <c r="H2072" t="s">
        <v>1853</v>
      </c>
    </row>
    <row r="2073" spans="2:8" x14ac:dyDescent="0.2">
      <c r="B2073" s="2"/>
      <c r="F2073">
        <v>25</v>
      </c>
      <c r="G2073" t="s">
        <v>79</v>
      </c>
      <c r="H2073" t="s">
        <v>1854</v>
      </c>
    </row>
    <row r="2074" spans="2:8" x14ac:dyDescent="0.2">
      <c r="B2074" s="2"/>
      <c r="F2074">
        <v>25</v>
      </c>
      <c r="G2074" t="s">
        <v>79</v>
      </c>
      <c r="H2074" t="s">
        <v>1855</v>
      </c>
    </row>
    <row r="2075" spans="2:8" x14ac:dyDescent="0.2">
      <c r="B2075" s="2"/>
      <c r="F2075">
        <v>25</v>
      </c>
      <c r="G2075" t="s">
        <v>79</v>
      </c>
      <c r="H2075" t="s">
        <v>1856</v>
      </c>
    </row>
    <row r="2076" spans="2:8" x14ac:dyDescent="0.2">
      <c r="B2076" s="2"/>
      <c r="F2076">
        <v>25</v>
      </c>
      <c r="G2076" t="s">
        <v>79</v>
      </c>
      <c r="H2076" t="s">
        <v>1857</v>
      </c>
    </row>
    <row r="2077" spans="2:8" x14ac:dyDescent="0.2">
      <c r="B2077" s="2"/>
      <c r="F2077">
        <v>25</v>
      </c>
      <c r="G2077" t="s">
        <v>79</v>
      </c>
      <c r="H2077" t="s">
        <v>1858</v>
      </c>
    </row>
    <row r="2078" spans="2:8" x14ac:dyDescent="0.2">
      <c r="B2078" s="2"/>
      <c r="F2078">
        <v>25</v>
      </c>
      <c r="G2078" t="s">
        <v>79</v>
      </c>
      <c r="H2078" t="s">
        <v>1859</v>
      </c>
    </row>
    <row r="2079" spans="2:8" x14ac:dyDescent="0.2">
      <c r="B2079" s="2"/>
      <c r="F2079">
        <v>25</v>
      </c>
      <c r="G2079" t="s">
        <v>79</v>
      </c>
      <c r="H2079" t="s">
        <v>1860</v>
      </c>
    </row>
    <row r="2080" spans="2:8" x14ac:dyDescent="0.2">
      <c r="B2080" s="2"/>
      <c r="F2080">
        <v>25</v>
      </c>
      <c r="G2080" t="s">
        <v>79</v>
      </c>
      <c r="H2080" t="s">
        <v>1861</v>
      </c>
    </row>
    <row r="2081" spans="2:8" x14ac:dyDescent="0.2">
      <c r="B2081" s="2"/>
      <c r="F2081">
        <v>25</v>
      </c>
      <c r="G2081" t="s">
        <v>79</v>
      </c>
      <c r="H2081" t="s">
        <v>1862</v>
      </c>
    </row>
    <row r="2082" spans="2:8" x14ac:dyDescent="0.2">
      <c r="B2082" s="2"/>
      <c r="F2082">
        <v>25</v>
      </c>
      <c r="G2082" t="s">
        <v>79</v>
      </c>
      <c r="H2082" t="s">
        <v>1863</v>
      </c>
    </row>
    <row r="2083" spans="2:8" x14ac:dyDescent="0.2">
      <c r="B2083" s="2"/>
      <c r="F2083">
        <v>25</v>
      </c>
      <c r="G2083" t="s">
        <v>79</v>
      </c>
      <c r="H2083" t="s">
        <v>1864</v>
      </c>
    </row>
    <row r="2084" spans="2:8" x14ac:dyDescent="0.2">
      <c r="B2084" s="2"/>
      <c r="F2084">
        <v>25</v>
      </c>
      <c r="G2084" t="s">
        <v>79</v>
      </c>
      <c r="H2084" t="s">
        <v>1865</v>
      </c>
    </row>
    <row r="2085" spans="2:8" x14ac:dyDescent="0.2">
      <c r="B2085" s="2"/>
      <c r="F2085">
        <v>25</v>
      </c>
      <c r="G2085" t="s">
        <v>79</v>
      </c>
      <c r="H2085" t="s">
        <v>1866</v>
      </c>
    </row>
    <row r="2086" spans="2:8" x14ac:dyDescent="0.2">
      <c r="B2086" s="2"/>
      <c r="F2086">
        <v>25</v>
      </c>
      <c r="G2086" t="s">
        <v>79</v>
      </c>
      <c r="H2086" t="s">
        <v>1867</v>
      </c>
    </row>
    <row r="2087" spans="2:8" x14ac:dyDescent="0.2">
      <c r="B2087" s="2"/>
      <c r="F2087">
        <v>25</v>
      </c>
      <c r="G2087" t="s">
        <v>79</v>
      </c>
      <c r="H2087" t="s">
        <v>1868</v>
      </c>
    </row>
    <row r="2088" spans="2:8" x14ac:dyDescent="0.2">
      <c r="B2088" s="2"/>
      <c r="F2088">
        <v>25</v>
      </c>
      <c r="G2088" t="s">
        <v>79</v>
      </c>
      <c r="H2088" t="s">
        <v>1869</v>
      </c>
    </row>
    <row r="2089" spans="2:8" x14ac:dyDescent="0.2">
      <c r="B2089" s="2"/>
      <c r="F2089">
        <v>25</v>
      </c>
      <c r="G2089" t="s">
        <v>79</v>
      </c>
      <c r="H2089" t="s">
        <v>1870</v>
      </c>
    </row>
    <row r="2090" spans="2:8" x14ac:dyDescent="0.2">
      <c r="B2090" s="2"/>
      <c r="F2090">
        <v>25</v>
      </c>
      <c r="G2090" t="s">
        <v>79</v>
      </c>
      <c r="H2090" t="s">
        <v>1871</v>
      </c>
    </row>
    <row r="2091" spans="2:8" x14ac:dyDescent="0.2">
      <c r="B2091" s="2"/>
      <c r="F2091">
        <v>25</v>
      </c>
      <c r="G2091" t="s">
        <v>79</v>
      </c>
      <c r="H2091" t="s">
        <v>1872</v>
      </c>
    </row>
    <row r="2092" spans="2:8" x14ac:dyDescent="0.2">
      <c r="B2092" s="2"/>
      <c r="F2092">
        <v>25</v>
      </c>
      <c r="G2092" t="s">
        <v>79</v>
      </c>
      <c r="H2092" t="s">
        <v>1873</v>
      </c>
    </row>
    <row r="2093" spans="2:8" x14ac:dyDescent="0.2">
      <c r="B2093" s="2"/>
      <c r="F2093">
        <v>25</v>
      </c>
      <c r="G2093" t="s">
        <v>79</v>
      </c>
      <c r="H2093" t="s">
        <v>1874</v>
      </c>
    </row>
    <row r="2094" spans="2:8" x14ac:dyDescent="0.2">
      <c r="B2094" s="2"/>
      <c r="F2094">
        <v>25</v>
      </c>
      <c r="G2094" t="s">
        <v>79</v>
      </c>
      <c r="H2094" t="s">
        <v>1875</v>
      </c>
    </row>
    <row r="2095" spans="2:8" x14ac:dyDescent="0.2">
      <c r="B2095" s="2"/>
      <c r="F2095">
        <v>25</v>
      </c>
      <c r="G2095" t="s">
        <v>79</v>
      </c>
      <c r="H2095" t="s">
        <v>1876</v>
      </c>
    </row>
    <row r="2096" spans="2:8" x14ac:dyDescent="0.2">
      <c r="B2096" s="2"/>
      <c r="F2096">
        <v>25</v>
      </c>
      <c r="G2096" t="s">
        <v>79</v>
      </c>
      <c r="H2096" t="s">
        <v>1877</v>
      </c>
    </row>
    <row r="2097" spans="2:8" x14ac:dyDescent="0.2">
      <c r="B2097" s="2"/>
      <c r="F2097">
        <v>25</v>
      </c>
      <c r="G2097" t="s">
        <v>79</v>
      </c>
      <c r="H2097" t="s">
        <v>1878</v>
      </c>
    </row>
    <row r="2098" spans="2:8" x14ac:dyDescent="0.2">
      <c r="B2098" s="2"/>
      <c r="F2098">
        <v>25</v>
      </c>
      <c r="G2098" t="s">
        <v>79</v>
      </c>
      <c r="H2098" t="s">
        <v>1879</v>
      </c>
    </row>
    <row r="2099" spans="2:8" x14ac:dyDescent="0.2">
      <c r="B2099" s="2"/>
      <c r="F2099">
        <v>25</v>
      </c>
      <c r="G2099" t="s">
        <v>79</v>
      </c>
      <c r="H2099" t="s">
        <v>1880</v>
      </c>
    </row>
    <row r="2100" spans="2:8" x14ac:dyDescent="0.2">
      <c r="B2100" s="2"/>
      <c r="F2100">
        <v>25</v>
      </c>
      <c r="G2100" t="s">
        <v>79</v>
      </c>
      <c r="H2100" t="s">
        <v>1881</v>
      </c>
    </row>
    <row r="2101" spans="2:8" x14ac:dyDescent="0.2">
      <c r="B2101" s="2"/>
      <c r="F2101">
        <v>25</v>
      </c>
      <c r="G2101" t="s">
        <v>79</v>
      </c>
      <c r="H2101" t="s">
        <v>1882</v>
      </c>
    </row>
    <row r="2102" spans="2:8" x14ac:dyDescent="0.2">
      <c r="B2102" s="2"/>
      <c r="F2102">
        <v>25</v>
      </c>
      <c r="G2102" t="s">
        <v>79</v>
      </c>
      <c r="H2102" t="s">
        <v>1883</v>
      </c>
    </row>
    <row r="2103" spans="2:8" x14ac:dyDescent="0.2">
      <c r="B2103" s="2"/>
      <c r="F2103">
        <v>25</v>
      </c>
      <c r="G2103" t="s">
        <v>79</v>
      </c>
      <c r="H2103" t="s">
        <v>1884</v>
      </c>
    </row>
    <row r="2104" spans="2:8" x14ac:dyDescent="0.2">
      <c r="B2104" s="2"/>
      <c r="F2104">
        <v>25</v>
      </c>
      <c r="G2104" t="s">
        <v>79</v>
      </c>
      <c r="H2104" t="s">
        <v>1885</v>
      </c>
    </row>
    <row r="2105" spans="2:8" x14ac:dyDescent="0.2">
      <c r="B2105" s="2"/>
      <c r="F2105">
        <v>25</v>
      </c>
      <c r="G2105" t="s">
        <v>79</v>
      </c>
      <c r="H2105" t="s">
        <v>1886</v>
      </c>
    </row>
    <row r="2106" spans="2:8" x14ac:dyDescent="0.2">
      <c r="B2106" s="2"/>
      <c r="F2106">
        <v>25</v>
      </c>
      <c r="G2106" t="s">
        <v>79</v>
      </c>
      <c r="H2106" t="s">
        <v>1887</v>
      </c>
    </row>
    <row r="2107" spans="2:8" x14ac:dyDescent="0.2">
      <c r="B2107" s="2"/>
      <c r="F2107">
        <v>25</v>
      </c>
      <c r="G2107" t="s">
        <v>79</v>
      </c>
      <c r="H2107" t="s">
        <v>1888</v>
      </c>
    </row>
    <row r="2108" spans="2:8" x14ac:dyDescent="0.2">
      <c r="B2108" s="2"/>
      <c r="F2108">
        <v>25</v>
      </c>
      <c r="G2108" t="s">
        <v>79</v>
      </c>
      <c r="H2108" t="s">
        <v>1889</v>
      </c>
    </row>
    <row r="2109" spans="2:8" x14ac:dyDescent="0.2">
      <c r="B2109" s="2"/>
      <c r="F2109">
        <v>25</v>
      </c>
      <c r="G2109" t="s">
        <v>79</v>
      </c>
      <c r="H2109" t="s">
        <v>1890</v>
      </c>
    </row>
    <row r="2110" spans="2:8" x14ac:dyDescent="0.2">
      <c r="B2110" s="2"/>
      <c r="F2110">
        <v>25</v>
      </c>
      <c r="G2110" t="s">
        <v>79</v>
      </c>
      <c r="H2110" t="s">
        <v>1891</v>
      </c>
    </row>
    <row r="2111" spans="2:8" x14ac:dyDescent="0.2">
      <c r="B2111" s="2"/>
      <c r="F2111">
        <v>25</v>
      </c>
      <c r="G2111" t="s">
        <v>79</v>
      </c>
      <c r="H2111" t="s">
        <v>1892</v>
      </c>
    </row>
    <row r="2112" spans="2:8" x14ac:dyDescent="0.2">
      <c r="B2112" s="2"/>
      <c r="F2112">
        <v>25</v>
      </c>
      <c r="G2112" t="s">
        <v>79</v>
      </c>
      <c r="H2112" t="s">
        <v>1893</v>
      </c>
    </row>
    <row r="2113" spans="2:8" x14ac:dyDescent="0.2">
      <c r="B2113" s="2"/>
      <c r="F2113">
        <v>25</v>
      </c>
      <c r="G2113" t="s">
        <v>79</v>
      </c>
      <c r="H2113" t="s">
        <v>1894</v>
      </c>
    </row>
    <row r="2114" spans="2:8" x14ac:dyDescent="0.2">
      <c r="B2114" s="2"/>
      <c r="F2114">
        <v>25</v>
      </c>
      <c r="G2114" t="s">
        <v>79</v>
      </c>
      <c r="H2114" t="s">
        <v>1895</v>
      </c>
    </row>
    <row r="2115" spans="2:8" x14ac:dyDescent="0.2">
      <c r="B2115" s="2"/>
      <c r="F2115">
        <v>25</v>
      </c>
      <c r="G2115" t="s">
        <v>79</v>
      </c>
      <c r="H2115" t="s">
        <v>1896</v>
      </c>
    </row>
    <row r="2116" spans="2:8" x14ac:dyDescent="0.2">
      <c r="B2116" s="2"/>
      <c r="F2116">
        <v>25</v>
      </c>
      <c r="G2116" t="s">
        <v>79</v>
      </c>
      <c r="H2116" t="s">
        <v>1897</v>
      </c>
    </row>
    <row r="2117" spans="2:8" x14ac:dyDescent="0.2">
      <c r="B2117" s="2"/>
      <c r="F2117">
        <v>25</v>
      </c>
      <c r="G2117" t="s">
        <v>79</v>
      </c>
      <c r="H2117" t="s">
        <v>1898</v>
      </c>
    </row>
    <row r="2118" spans="2:8" x14ac:dyDescent="0.2">
      <c r="B2118" s="2"/>
      <c r="F2118">
        <v>25</v>
      </c>
      <c r="G2118" t="s">
        <v>79</v>
      </c>
      <c r="H2118" t="s">
        <v>1899</v>
      </c>
    </row>
    <row r="2119" spans="2:8" x14ac:dyDescent="0.2">
      <c r="B2119" s="2"/>
      <c r="F2119">
        <v>25</v>
      </c>
      <c r="G2119" t="s">
        <v>79</v>
      </c>
      <c r="H2119" t="s">
        <v>1900</v>
      </c>
    </row>
    <row r="2120" spans="2:8" x14ac:dyDescent="0.2">
      <c r="B2120" s="2"/>
      <c r="F2120">
        <v>25</v>
      </c>
      <c r="G2120" t="s">
        <v>79</v>
      </c>
      <c r="H2120" t="s">
        <v>1901</v>
      </c>
    </row>
    <row r="2121" spans="2:8" x14ac:dyDescent="0.2">
      <c r="B2121" s="2"/>
      <c r="F2121">
        <v>25</v>
      </c>
      <c r="G2121" t="s">
        <v>79</v>
      </c>
      <c r="H2121" t="s">
        <v>1902</v>
      </c>
    </row>
    <row r="2122" spans="2:8" x14ac:dyDescent="0.2">
      <c r="B2122" s="2"/>
      <c r="F2122">
        <v>25</v>
      </c>
      <c r="G2122" t="s">
        <v>79</v>
      </c>
      <c r="H2122" t="s">
        <v>1903</v>
      </c>
    </row>
    <row r="2123" spans="2:8" x14ac:dyDescent="0.2">
      <c r="B2123" s="2"/>
      <c r="F2123">
        <v>25</v>
      </c>
      <c r="G2123" t="s">
        <v>79</v>
      </c>
      <c r="H2123" t="s">
        <v>1904</v>
      </c>
    </row>
    <row r="2124" spans="2:8" x14ac:dyDescent="0.2">
      <c r="B2124" s="2"/>
      <c r="F2124">
        <v>25</v>
      </c>
      <c r="G2124" t="s">
        <v>79</v>
      </c>
      <c r="H2124" t="s">
        <v>1905</v>
      </c>
    </row>
    <row r="2125" spans="2:8" x14ac:dyDescent="0.2">
      <c r="B2125" s="2"/>
      <c r="F2125">
        <v>25</v>
      </c>
      <c r="G2125" t="s">
        <v>79</v>
      </c>
      <c r="H2125" t="s">
        <v>1906</v>
      </c>
    </row>
    <row r="2126" spans="2:8" x14ac:dyDescent="0.2">
      <c r="B2126" s="2"/>
      <c r="F2126">
        <v>25</v>
      </c>
      <c r="G2126" t="s">
        <v>79</v>
      </c>
      <c r="H2126" t="s">
        <v>1907</v>
      </c>
    </row>
    <row r="2127" spans="2:8" x14ac:dyDescent="0.2">
      <c r="B2127" s="2"/>
      <c r="F2127">
        <v>25</v>
      </c>
      <c r="G2127" t="s">
        <v>79</v>
      </c>
      <c r="H2127" t="s">
        <v>1908</v>
      </c>
    </row>
    <row r="2128" spans="2:8" x14ac:dyDescent="0.2">
      <c r="B2128" s="2"/>
      <c r="F2128">
        <v>25</v>
      </c>
      <c r="G2128" t="s">
        <v>79</v>
      </c>
      <c r="H2128" t="s">
        <v>1909</v>
      </c>
    </row>
    <row r="2129" spans="2:8" x14ac:dyDescent="0.2">
      <c r="B2129" s="2"/>
      <c r="F2129">
        <v>25</v>
      </c>
      <c r="G2129" t="s">
        <v>79</v>
      </c>
      <c r="H2129" t="s">
        <v>1910</v>
      </c>
    </row>
    <row r="2130" spans="2:8" x14ac:dyDescent="0.2">
      <c r="B2130" s="2"/>
      <c r="F2130">
        <v>25</v>
      </c>
      <c r="G2130" t="s">
        <v>79</v>
      </c>
      <c r="H2130" t="s">
        <v>1911</v>
      </c>
    </row>
    <row r="2131" spans="2:8" x14ac:dyDescent="0.2">
      <c r="B2131" s="2"/>
      <c r="F2131">
        <v>25</v>
      </c>
      <c r="G2131" t="s">
        <v>79</v>
      </c>
      <c r="H2131" t="s">
        <v>1912</v>
      </c>
    </row>
    <row r="2132" spans="2:8" x14ac:dyDescent="0.2">
      <c r="B2132" s="2"/>
      <c r="F2132">
        <v>25</v>
      </c>
      <c r="G2132" t="s">
        <v>79</v>
      </c>
      <c r="H2132" t="s">
        <v>1913</v>
      </c>
    </row>
    <row r="2133" spans="2:8" x14ac:dyDescent="0.2">
      <c r="B2133" s="2"/>
      <c r="F2133">
        <v>25</v>
      </c>
      <c r="G2133" t="s">
        <v>79</v>
      </c>
      <c r="H2133" t="s">
        <v>1914</v>
      </c>
    </row>
    <row r="2134" spans="2:8" x14ac:dyDescent="0.2">
      <c r="B2134" s="2"/>
      <c r="F2134">
        <v>25</v>
      </c>
      <c r="G2134" t="s">
        <v>79</v>
      </c>
      <c r="H2134" t="s">
        <v>1915</v>
      </c>
    </row>
    <row r="2135" spans="2:8" x14ac:dyDescent="0.2">
      <c r="B2135" s="2"/>
      <c r="F2135">
        <v>25</v>
      </c>
      <c r="G2135" t="s">
        <v>79</v>
      </c>
      <c r="H2135" t="s">
        <v>1916</v>
      </c>
    </row>
    <row r="2136" spans="2:8" x14ac:dyDescent="0.2">
      <c r="B2136" s="2"/>
      <c r="F2136">
        <v>25</v>
      </c>
      <c r="G2136" t="s">
        <v>79</v>
      </c>
      <c r="H2136" t="s">
        <v>1917</v>
      </c>
    </row>
    <row r="2137" spans="2:8" x14ac:dyDescent="0.2">
      <c r="B2137" s="2"/>
      <c r="F2137">
        <v>25</v>
      </c>
      <c r="G2137" t="s">
        <v>79</v>
      </c>
      <c r="H2137" t="s">
        <v>1918</v>
      </c>
    </row>
    <row r="2138" spans="2:8" x14ac:dyDescent="0.2">
      <c r="B2138" s="2"/>
      <c r="F2138">
        <v>25</v>
      </c>
      <c r="G2138" t="s">
        <v>79</v>
      </c>
      <c r="H2138" t="s">
        <v>1919</v>
      </c>
    </row>
    <row r="2139" spans="2:8" x14ac:dyDescent="0.2">
      <c r="B2139" s="2"/>
      <c r="F2139">
        <v>25</v>
      </c>
      <c r="G2139" t="s">
        <v>79</v>
      </c>
      <c r="H2139" t="s">
        <v>1920</v>
      </c>
    </row>
    <row r="2140" spans="2:8" x14ac:dyDescent="0.2">
      <c r="B2140" s="2"/>
      <c r="F2140">
        <v>25</v>
      </c>
      <c r="G2140" t="s">
        <v>79</v>
      </c>
      <c r="H2140" t="s">
        <v>1921</v>
      </c>
    </row>
    <row r="2141" spans="2:8" x14ac:dyDescent="0.2">
      <c r="B2141" s="2"/>
      <c r="F2141">
        <v>25</v>
      </c>
      <c r="G2141" t="s">
        <v>79</v>
      </c>
      <c r="H2141" t="s">
        <v>1922</v>
      </c>
    </row>
    <row r="2142" spans="2:8" x14ac:dyDescent="0.2">
      <c r="B2142" s="2"/>
      <c r="F2142">
        <v>25</v>
      </c>
      <c r="G2142" t="s">
        <v>79</v>
      </c>
      <c r="H2142" t="s">
        <v>1923</v>
      </c>
    </row>
    <row r="2143" spans="2:8" x14ac:dyDescent="0.2">
      <c r="B2143" s="2"/>
      <c r="F2143">
        <v>25</v>
      </c>
      <c r="G2143" t="s">
        <v>79</v>
      </c>
      <c r="H2143" t="s">
        <v>1924</v>
      </c>
    </row>
    <row r="2144" spans="2:8" x14ac:dyDescent="0.2">
      <c r="B2144" s="2"/>
      <c r="F2144">
        <v>25</v>
      </c>
      <c r="G2144" t="s">
        <v>79</v>
      </c>
      <c r="H2144" t="s">
        <v>1925</v>
      </c>
    </row>
    <row r="2145" spans="2:8" x14ac:dyDescent="0.2">
      <c r="B2145" s="2"/>
      <c r="F2145">
        <v>25</v>
      </c>
      <c r="G2145" t="s">
        <v>79</v>
      </c>
      <c r="H2145" t="s">
        <v>1926</v>
      </c>
    </row>
    <row r="2146" spans="2:8" x14ac:dyDescent="0.2">
      <c r="B2146" s="2"/>
      <c r="F2146">
        <v>25</v>
      </c>
      <c r="G2146" t="s">
        <v>79</v>
      </c>
      <c r="H2146" t="s">
        <v>1927</v>
      </c>
    </row>
    <row r="2147" spans="2:8" x14ac:dyDescent="0.2">
      <c r="B2147" s="2"/>
      <c r="F2147">
        <v>25</v>
      </c>
      <c r="G2147" t="s">
        <v>79</v>
      </c>
      <c r="H2147" t="s">
        <v>1928</v>
      </c>
    </row>
    <row r="2148" spans="2:8" x14ac:dyDescent="0.2">
      <c r="B2148" s="2"/>
      <c r="F2148">
        <v>25</v>
      </c>
      <c r="G2148" t="s">
        <v>79</v>
      </c>
      <c r="H2148" t="s">
        <v>1929</v>
      </c>
    </row>
    <row r="2149" spans="2:8" x14ac:dyDescent="0.2">
      <c r="B2149" s="2"/>
      <c r="F2149">
        <v>25</v>
      </c>
      <c r="G2149" t="s">
        <v>79</v>
      </c>
      <c r="H2149" t="s">
        <v>1930</v>
      </c>
    </row>
    <row r="2150" spans="2:8" x14ac:dyDescent="0.2">
      <c r="B2150" s="2"/>
      <c r="F2150">
        <v>25</v>
      </c>
      <c r="G2150" t="s">
        <v>79</v>
      </c>
      <c r="H2150" t="s">
        <v>1931</v>
      </c>
    </row>
    <row r="2151" spans="2:8" x14ac:dyDescent="0.2">
      <c r="B2151" s="2"/>
      <c r="F2151">
        <v>25</v>
      </c>
      <c r="G2151" t="s">
        <v>79</v>
      </c>
      <c r="H2151" t="s">
        <v>1932</v>
      </c>
    </row>
    <row r="2152" spans="2:8" x14ac:dyDescent="0.2">
      <c r="B2152" s="2"/>
      <c r="F2152">
        <v>25</v>
      </c>
      <c r="G2152" t="s">
        <v>79</v>
      </c>
      <c r="H2152" t="s">
        <v>1933</v>
      </c>
    </row>
    <row r="2153" spans="2:8" x14ac:dyDescent="0.2">
      <c r="B2153" s="2"/>
      <c r="F2153">
        <v>25</v>
      </c>
      <c r="G2153" t="s">
        <v>79</v>
      </c>
      <c r="H2153" t="s">
        <v>1934</v>
      </c>
    </row>
    <row r="2154" spans="2:8" x14ac:dyDescent="0.2">
      <c r="B2154" s="2"/>
      <c r="F2154">
        <v>25</v>
      </c>
      <c r="G2154" t="s">
        <v>79</v>
      </c>
      <c r="H2154" t="s">
        <v>1935</v>
      </c>
    </row>
    <row r="2155" spans="2:8" x14ac:dyDescent="0.2">
      <c r="B2155" s="2"/>
      <c r="F2155">
        <v>25</v>
      </c>
      <c r="G2155" t="s">
        <v>79</v>
      </c>
      <c r="H2155" t="s">
        <v>1936</v>
      </c>
    </row>
    <row r="2156" spans="2:8" x14ac:dyDescent="0.2">
      <c r="B2156" s="2"/>
      <c r="F2156">
        <v>25</v>
      </c>
      <c r="G2156" t="s">
        <v>79</v>
      </c>
      <c r="H2156" t="s">
        <v>1937</v>
      </c>
    </row>
    <row r="2157" spans="2:8" x14ac:dyDescent="0.2">
      <c r="B2157" s="2"/>
      <c r="F2157">
        <v>25</v>
      </c>
      <c r="G2157" t="s">
        <v>79</v>
      </c>
      <c r="H2157" t="s">
        <v>1938</v>
      </c>
    </row>
    <row r="2158" spans="2:8" x14ac:dyDescent="0.2">
      <c r="B2158" s="2"/>
      <c r="F2158">
        <v>25</v>
      </c>
      <c r="G2158" t="s">
        <v>79</v>
      </c>
      <c r="H2158" t="s">
        <v>1939</v>
      </c>
    </row>
    <row r="2159" spans="2:8" x14ac:dyDescent="0.2">
      <c r="B2159" s="2"/>
      <c r="F2159">
        <v>25</v>
      </c>
      <c r="G2159" t="s">
        <v>79</v>
      </c>
      <c r="H2159" t="s">
        <v>1940</v>
      </c>
    </row>
    <row r="2160" spans="2:8" x14ac:dyDescent="0.2">
      <c r="B2160" s="2"/>
      <c r="F2160">
        <v>25</v>
      </c>
      <c r="G2160" t="s">
        <v>79</v>
      </c>
      <c r="H2160" t="s">
        <v>1941</v>
      </c>
    </row>
    <row r="2161" spans="2:8" x14ac:dyDescent="0.2">
      <c r="B2161" s="2"/>
      <c r="F2161">
        <v>25</v>
      </c>
      <c r="G2161" t="s">
        <v>79</v>
      </c>
      <c r="H2161" t="s">
        <v>1942</v>
      </c>
    </row>
    <row r="2162" spans="2:8" x14ac:dyDescent="0.2">
      <c r="B2162" s="2"/>
      <c r="F2162">
        <v>25</v>
      </c>
      <c r="G2162" t="s">
        <v>79</v>
      </c>
      <c r="H2162" t="s">
        <v>1943</v>
      </c>
    </row>
    <row r="2163" spans="2:8" x14ac:dyDescent="0.2">
      <c r="B2163" s="2"/>
      <c r="F2163">
        <v>25</v>
      </c>
      <c r="G2163" t="s">
        <v>79</v>
      </c>
      <c r="H2163" t="s">
        <v>1944</v>
      </c>
    </row>
    <row r="2164" spans="2:8" x14ac:dyDescent="0.2">
      <c r="B2164" s="2"/>
      <c r="F2164">
        <v>25</v>
      </c>
      <c r="G2164" t="s">
        <v>79</v>
      </c>
      <c r="H2164" t="s">
        <v>1945</v>
      </c>
    </row>
    <row r="2165" spans="2:8" x14ac:dyDescent="0.2">
      <c r="B2165" s="2"/>
      <c r="F2165">
        <v>25</v>
      </c>
      <c r="G2165" t="s">
        <v>79</v>
      </c>
      <c r="H2165" t="s">
        <v>1946</v>
      </c>
    </row>
    <row r="2166" spans="2:8" x14ac:dyDescent="0.2">
      <c r="B2166" s="2"/>
      <c r="F2166">
        <v>25</v>
      </c>
      <c r="G2166" t="s">
        <v>79</v>
      </c>
      <c r="H2166" t="s">
        <v>1947</v>
      </c>
    </row>
    <row r="2167" spans="2:8" x14ac:dyDescent="0.2">
      <c r="B2167" s="2"/>
      <c r="F2167">
        <v>25</v>
      </c>
      <c r="G2167" t="s">
        <v>79</v>
      </c>
      <c r="H2167" t="s">
        <v>1948</v>
      </c>
    </row>
    <row r="2168" spans="2:8" x14ac:dyDescent="0.2">
      <c r="B2168" s="2"/>
      <c r="F2168">
        <v>25</v>
      </c>
      <c r="G2168" t="s">
        <v>79</v>
      </c>
      <c r="H2168" t="s">
        <v>1949</v>
      </c>
    </row>
    <row r="2169" spans="2:8" x14ac:dyDescent="0.2">
      <c r="B2169" s="2"/>
      <c r="F2169">
        <v>25</v>
      </c>
      <c r="G2169" t="s">
        <v>79</v>
      </c>
      <c r="H2169" t="s">
        <v>1950</v>
      </c>
    </row>
    <row r="2170" spans="2:8" x14ac:dyDescent="0.2">
      <c r="B2170" s="2"/>
      <c r="F2170">
        <v>25</v>
      </c>
      <c r="G2170" t="s">
        <v>79</v>
      </c>
      <c r="H2170" t="s">
        <v>1951</v>
      </c>
    </row>
    <row r="2171" spans="2:8" x14ac:dyDescent="0.2">
      <c r="B2171" s="2"/>
      <c r="F2171">
        <v>25</v>
      </c>
      <c r="G2171" t="s">
        <v>79</v>
      </c>
      <c r="H2171" t="s">
        <v>1952</v>
      </c>
    </row>
    <row r="2172" spans="2:8" x14ac:dyDescent="0.2">
      <c r="B2172" s="2"/>
      <c r="F2172">
        <v>25</v>
      </c>
      <c r="G2172" t="s">
        <v>79</v>
      </c>
      <c r="H2172" t="s">
        <v>1953</v>
      </c>
    </row>
    <row r="2173" spans="2:8" x14ac:dyDescent="0.2">
      <c r="B2173" s="2"/>
      <c r="F2173">
        <v>25</v>
      </c>
      <c r="G2173" t="s">
        <v>79</v>
      </c>
      <c r="H2173" t="s">
        <v>1954</v>
      </c>
    </row>
    <row r="2174" spans="2:8" x14ac:dyDescent="0.2">
      <c r="B2174" s="2"/>
      <c r="F2174">
        <v>25</v>
      </c>
      <c r="G2174" t="s">
        <v>79</v>
      </c>
      <c r="H2174" t="s">
        <v>1955</v>
      </c>
    </row>
    <row r="2175" spans="2:8" x14ac:dyDescent="0.2">
      <c r="B2175" s="2"/>
      <c r="F2175">
        <v>25</v>
      </c>
      <c r="G2175" t="s">
        <v>79</v>
      </c>
      <c r="H2175" t="s">
        <v>1956</v>
      </c>
    </row>
    <row r="2176" spans="2:8" x14ac:dyDescent="0.2">
      <c r="B2176" s="2"/>
      <c r="F2176">
        <v>25</v>
      </c>
      <c r="G2176" t="s">
        <v>79</v>
      </c>
      <c r="H2176" t="s">
        <v>1957</v>
      </c>
    </row>
    <row r="2177" spans="2:8" x14ac:dyDescent="0.2">
      <c r="B2177" s="2"/>
      <c r="F2177">
        <v>25</v>
      </c>
      <c r="G2177" t="s">
        <v>79</v>
      </c>
      <c r="H2177" t="s">
        <v>1958</v>
      </c>
    </row>
    <row r="2178" spans="2:8" x14ac:dyDescent="0.2">
      <c r="B2178" s="2"/>
      <c r="F2178">
        <v>25</v>
      </c>
      <c r="G2178" t="s">
        <v>79</v>
      </c>
      <c r="H2178" t="s">
        <v>1959</v>
      </c>
    </row>
    <row r="2179" spans="2:8" x14ac:dyDescent="0.2">
      <c r="B2179" s="2"/>
      <c r="F2179">
        <v>25</v>
      </c>
      <c r="G2179" t="s">
        <v>79</v>
      </c>
      <c r="H2179" t="s">
        <v>1960</v>
      </c>
    </row>
    <row r="2180" spans="2:8" x14ac:dyDescent="0.2">
      <c r="B2180" s="2"/>
      <c r="F2180">
        <v>25</v>
      </c>
      <c r="G2180" t="s">
        <v>79</v>
      </c>
      <c r="H2180" t="s">
        <v>1961</v>
      </c>
    </row>
    <row r="2181" spans="2:8" x14ac:dyDescent="0.2">
      <c r="B2181" s="2"/>
      <c r="F2181">
        <v>25</v>
      </c>
      <c r="G2181" t="s">
        <v>79</v>
      </c>
      <c r="H2181" t="s">
        <v>1962</v>
      </c>
    </row>
    <row r="2182" spans="2:8" x14ac:dyDescent="0.2">
      <c r="B2182" s="2"/>
      <c r="F2182">
        <v>25</v>
      </c>
      <c r="G2182" t="s">
        <v>79</v>
      </c>
      <c r="H2182" t="s">
        <v>1963</v>
      </c>
    </row>
    <row r="2183" spans="2:8" x14ac:dyDescent="0.2">
      <c r="B2183" s="2"/>
      <c r="F2183">
        <v>25</v>
      </c>
      <c r="G2183" t="s">
        <v>79</v>
      </c>
      <c r="H2183" t="s">
        <v>1964</v>
      </c>
    </row>
    <row r="2184" spans="2:8" x14ac:dyDescent="0.2">
      <c r="B2184" s="2"/>
      <c r="F2184">
        <v>25</v>
      </c>
      <c r="G2184" t="s">
        <v>79</v>
      </c>
      <c r="H2184" t="s">
        <v>1965</v>
      </c>
    </row>
    <row r="2185" spans="2:8" x14ac:dyDescent="0.2">
      <c r="B2185" s="2"/>
      <c r="F2185">
        <v>25</v>
      </c>
      <c r="G2185" t="s">
        <v>79</v>
      </c>
      <c r="H2185" t="s">
        <v>1966</v>
      </c>
    </row>
    <row r="2186" spans="2:8" x14ac:dyDescent="0.2">
      <c r="B2186" s="2"/>
      <c r="F2186">
        <v>25</v>
      </c>
      <c r="G2186" t="s">
        <v>79</v>
      </c>
      <c r="H2186" t="s">
        <v>1967</v>
      </c>
    </row>
    <row r="2187" spans="2:8" x14ac:dyDescent="0.2">
      <c r="B2187" s="2"/>
      <c r="F2187">
        <v>25</v>
      </c>
      <c r="G2187" t="s">
        <v>79</v>
      </c>
      <c r="H2187" t="s">
        <v>1968</v>
      </c>
    </row>
    <row r="2188" spans="2:8" x14ac:dyDescent="0.2">
      <c r="B2188" s="2"/>
      <c r="F2188">
        <v>25</v>
      </c>
      <c r="G2188" t="s">
        <v>79</v>
      </c>
      <c r="H2188" t="s">
        <v>1969</v>
      </c>
    </row>
    <row r="2189" spans="2:8" x14ac:dyDescent="0.2">
      <c r="B2189" s="2"/>
      <c r="F2189">
        <v>25</v>
      </c>
      <c r="G2189" t="s">
        <v>79</v>
      </c>
      <c r="H2189" t="s">
        <v>1970</v>
      </c>
    </row>
    <row r="2190" spans="2:8" x14ac:dyDescent="0.2">
      <c r="B2190" s="2"/>
      <c r="F2190">
        <v>25</v>
      </c>
      <c r="G2190" t="s">
        <v>79</v>
      </c>
      <c r="H2190" t="s">
        <v>1971</v>
      </c>
    </row>
    <row r="2191" spans="2:8" x14ac:dyDescent="0.2">
      <c r="B2191" s="2"/>
      <c r="F2191">
        <v>25</v>
      </c>
      <c r="G2191" t="s">
        <v>79</v>
      </c>
      <c r="H2191" t="s">
        <v>1972</v>
      </c>
    </row>
    <row r="2192" spans="2:8" x14ac:dyDescent="0.2">
      <c r="B2192" s="2"/>
      <c r="F2192">
        <v>25</v>
      </c>
      <c r="G2192" t="s">
        <v>79</v>
      </c>
      <c r="H2192" t="s">
        <v>1973</v>
      </c>
    </row>
    <row r="2193" spans="2:8" x14ac:dyDescent="0.2">
      <c r="B2193" s="2"/>
      <c r="F2193">
        <v>25</v>
      </c>
      <c r="G2193" t="s">
        <v>79</v>
      </c>
      <c r="H2193" t="s">
        <v>1974</v>
      </c>
    </row>
    <row r="2194" spans="2:8" x14ac:dyDescent="0.2">
      <c r="B2194" s="2"/>
      <c r="F2194">
        <v>25</v>
      </c>
      <c r="G2194" t="s">
        <v>79</v>
      </c>
      <c r="H2194" t="s">
        <v>1975</v>
      </c>
    </row>
    <row r="2195" spans="2:8" x14ac:dyDescent="0.2">
      <c r="B2195" s="2"/>
      <c r="F2195">
        <v>25</v>
      </c>
      <c r="G2195" t="s">
        <v>79</v>
      </c>
      <c r="H2195" t="s">
        <v>1976</v>
      </c>
    </row>
    <row r="2196" spans="2:8" x14ac:dyDescent="0.2">
      <c r="B2196" s="2"/>
      <c r="F2196">
        <v>25</v>
      </c>
      <c r="G2196" t="s">
        <v>79</v>
      </c>
      <c r="H2196" t="s">
        <v>1977</v>
      </c>
    </row>
    <row r="2197" spans="2:8" x14ac:dyDescent="0.2">
      <c r="B2197" s="2"/>
      <c r="F2197">
        <v>25</v>
      </c>
      <c r="G2197" t="s">
        <v>79</v>
      </c>
      <c r="H2197" t="s">
        <v>1978</v>
      </c>
    </row>
    <row r="2198" spans="2:8" x14ac:dyDescent="0.2">
      <c r="B2198" s="2"/>
      <c r="F2198">
        <v>25</v>
      </c>
      <c r="G2198" t="s">
        <v>79</v>
      </c>
      <c r="H2198" t="s">
        <v>1979</v>
      </c>
    </row>
    <row r="2199" spans="2:8" x14ac:dyDescent="0.2">
      <c r="B2199" s="2"/>
      <c r="F2199">
        <v>25</v>
      </c>
      <c r="G2199" t="s">
        <v>79</v>
      </c>
      <c r="H2199" t="s">
        <v>1980</v>
      </c>
    </row>
    <row r="2200" spans="2:8" x14ac:dyDescent="0.2">
      <c r="B2200" s="2"/>
      <c r="F2200">
        <v>25</v>
      </c>
      <c r="G2200" t="s">
        <v>79</v>
      </c>
      <c r="H2200" t="s">
        <v>1981</v>
      </c>
    </row>
    <row r="2201" spans="2:8" x14ac:dyDescent="0.2">
      <c r="B2201" s="2"/>
      <c r="F2201">
        <v>25</v>
      </c>
      <c r="G2201" t="s">
        <v>79</v>
      </c>
      <c r="H2201" t="s">
        <v>1982</v>
      </c>
    </row>
    <row r="2202" spans="2:8" x14ac:dyDescent="0.2">
      <c r="B2202" s="2"/>
      <c r="F2202">
        <v>25</v>
      </c>
      <c r="G2202" t="s">
        <v>79</v>
      </c>
      <c r="H2202" t="s">
        <v>1983</v>
      </c>
    </row>
    <row r="2203" spans="2:8" x14ac:dyDescent="0.2">
      <c r="B2203" s="2"/>
      <c r="F2203">
        <v>25</v>
      </c>
      <c r="G2203" t="s">
        <v>79</v>
      </c>
      <c r="H2203" t="s">
        <v>1984</v>
      </c>
    </row>
    <row r="2204" spans="2:8" x14ac:dyDescent="0.2">
      <c r="B2204" s="2"/>
      <c r="F2204">
        <v>25</v>
      </c>
      <c r="G2204" t="s">
        <v>79</v>
      </c>
      <c r="H2204" t="s">
        <v>1985</v>
      </c>
    </row>
    <row r="2205" spans="2:8" x14ac:dyDescent="0.2">
      <c r="B2205" s="2"/>
      <c r="F2205">
        <v>25</v>
      </c>
      <c r="G2205" t="s">
        <v>79</v>
      </c>
      <c r="H2205" t="s">
        <v>1986</v>
      </c>
    </row>
    <row r="2206" spans="2:8" x14ac:dyDescent="0.2">
      <c r="B2206" s="2"/>
      <c r="F2206">
        <v>25</v>
      </c>
      <c r="G2206" t="s">
        <v>79</v>
      </c>
      <c r="H2206" t="s">
        <v>1987</v>
      </c>
    </row>
    <row r="2207" spans="2:8" x14ac:dyDescent="0.2">
      <c r="B2207" s="2"/>
      <c r="F2207">
        <v>25</v>
      </c>
      <c r="G2207" t="s">
        <v>79</v>
      </c>
      <c r="H2207" t="s">
        <v>1988</v>
      </c>
    </row>
    <row r="2208" spans="2:8" x14ac:dyDescent="0.2">
      <c r="B2208" s="2"/>
      <c r="F2208">
        <v>25</v>
      </c>
      <c r="G2208" t="s">
        <v>79</v>
      </c>
      <c r="H2208" t="s">
        <v>1989</v>
      </c>
    </row>
    <row r="2209" spans="2:8" x14ac:dyDescent="0.2">
      <c r="B2209" s="2"/>
      <c r="F2209">
        <v>25</v>
      </c>
      <c r="G2209" t="s">
        <v>79</v>
      </c>
      <c r="H2209" t="s">
        <v>1990</v>
      </c>
    </row>
    <row r="2210" spans="2:8" x14ac:dyDescent="0.2">
      <c r="B2210" s="2"/>
      <c r="F2210">
        <v>25</v>
      </c>
      <c r="G2210" t="s">
        <v>79</v>
      </c>
      <c r="H2210" t="s">
        <v>1991</v>
      </c>
    </row>
    <row r="2211" spans="2:8" x14ac:dyDescent="0.2">
      <c r="B2211" s="2"/>
      <c r="F2211">
        <v>25</v>
      </c>
      <c r="G2211" t="s">
        <v>79</v>
      </c>
      <c r="H2211" t="s">
        <v>1992</v>
      </c>
    </row>
    <row r="2212" spans="2:8" x14ac:dyDescent="0.2">
      <c r="B2212" s="2"/>
      <c r="F2212">
        <v>25</v>
      </c>
      <c r="G2212" t="s">
        <v>79</v>
      </c>
      <c r="H2212" t="s">
        <v>1993</v>
      </c>
    </row>
    <row r="2213" spans="2:8" x14ac:dyDescent="0.2">
      <c r="B2213" s="2"/>
      <c r="F2213">
        <v>25</v>
      </c>
      <c r="G2213" t="s">
        <v>79</v>
      </c>
      <c r="H2213" t="s">
        <v>1994</v>
      </c>
    </row>
    <row r="2214" spans="2:8" x14ac:dyDescent="0.2">
      <c r="B2214" s="2"/>
      <c r="F2214">
        <v>25</v>
      </c>
      <c r="G2214" t="s">
        <v>79</v>
      </c>
      <c r="H2214" t="s">
        <v>1995</v>
      </c>
    </row>
    <row r="2215" spans="2:8" x14ac:dyDescent="0.2">
      <c r="B2215" s="2"/>
      <c r="F2215">
        <v>25</v>
      </c>
      <c r="G2215" t="s">
        <v>79</v>
      </c>
      <c r="H2215" t="s">
        <v>1996</v>
      </c>
    </row>
    <row r="2216" spans="2:8" x14ac:dyDescent="0.2">
      <c r="B2216" s="2"/>
      <c r="F2216">
        <v>25</v>
      </c>
      <c r="G2216" t="s">
        <v>79</v>
      </c>
      <c r="H2216" t="s">
        <v>1997</v>
      </c>
    </row>
    <row r="2217" spans="2:8" x14ac:dyDescent="0.2">
      <c r="B2217" s="2"/>
      <c r="F2217">
        <v>25</v>
      </c>
      <c r="G2217" t="s">
        <v>79</v>
      </c>
      <c r="H2217" t="s">
        <v>1998</v>
      </c>
    </row>
    <row r="2218" spans="2:8" x14ac:dyDescent="0.2">
      <c r="B2218" s="2"/>
      <c r="F2218">
        <v>25</v>
      </c>
      <c r="G2218" t="s">
        <v>79</v>
      </c>
      <c r="H2218" t="s">
        <v>1999</v>
      </c>
    </row>
    <row r="2219" spans="2:8" x14ac:dyDescent="0.2">
      <c r="B2219" s="2"/>
      <c r="F2219">
        <v>25</v>
      </c>
      <c r="G2219" t="s">
        <v>79</v>
      </c>
      <c r="H2219" t="s">
        <v>2000</v>
      </c>
    </row>
    <row r="2220" spans="2:8" x14ac:dyDescent="0.2">
      <c r="B2220" s="2"/>
      <c r="F2220">
        <v>25</v>
      </c>
      <c r="G2220" t="s">
        <v>79</v>
      </c>
      <c r="H2220" t="s">
        <v>2001</v>
      </c>
    </row>
    <row r="2221" spans="2:8" x14ac:dyDescent="0.2">
      <c r="B2221" s="2"/>
      <c r="F2221">
        <v>25</v>
      </c>
      <c r="G2221" t="s">
        <v>79</v>
      </c>
      <c r="H2221" t="s">
        <v>2002</v>
      </c>
    </row>
    <row r="2222" spans="2:8" x14ac:dyDescent="0.2">
      <c r="B2222" s="2"/>
      <c r="F2222">
        <v>25</v>
      </c>
      <c r="G2222" t="s">
        <v>79</v>
      </c>
      <c r="H2222" t="s">
        <v>2003</v>
      </c>
    </row>
    <row r="2223" spans="2:8" x14ac:dyDescent="0.2">
      <c r="B2223" s="2"/>
      <c r="F2223">
        <v>25</v>
      </c>
      <c r="G2223" t="s">
        <v>79</v>
      </c>
      <c r="H2223" t="s">
        <v>2004</v>
      </c>
    </row>
    <row r="2224" spans="2:8" x14ac:dyDescent="0.2">
      <c r="B2224" s="2"/>
      <c r="F2224">
        <v>25</v>
      </c>
      <c r="G2224" t="s">
        <v>79</v>
      </c>
      <c r="H2224" t="s">
        <v>2005</v>
      </c>
    </row>
    <row r="2225" spans="2:8" x14ac:dyDescent="0.2">
      <c r="B2225" s="2"/>
      <c r="F2225">
        <v>25</v>
      </c>
      <c r="G2225" t="s">
        <v>79</v>
      </c>
      <c r="H2225" t="s">
        <v>2006</v>
      </c>
    </row>
    <row r="2226" spans="2:8" x14ac:dyDescent="0.2">
      <c r="B2226" s="2"/>
      <c r="F2226">
        <v>25</v>
      </c>
      <c r="G2226" t="s">
        <v>79</v>
      </c>
      <c r="H2226" t="s">
        <v>2007</v>
      </c>
    </row>
    <row r="2227" spans="2:8" x14ac:dyDescent="0.2">
      <c r="B2227" s="2"/>
      <c r="F2227">
        <v>25</v>
      </c>
      <c r="G2227" t="s">
        <v>79</v>
      </c>
      <c r="H2227" t="s">
        <v>2008</v>
      </c>
    </row>
    <row r="2228" spans="2:8" x14ac:dyDescent="0.2">
      <c r="B2228" s="2"/>
      <c r="F2228">
        <v>25</v>
      </c>
      <c r="G2228" t="s">
        <v>79</v>
      </c>
      <c r="H2228" t="s">
        <v>2009</v>
      </c>
    </row>
    <row r="2229" spans="2:8" x14ac:dyDescent="0.2">
      <c r="B2229" s="2"/>
      <c r="F2229">
        <v>25</v>
      </c>
      <c r="G2229" t="s">
        <v>79</v>
      </c>
      <c r="H2229" t="s">
        <v>2010</v>
      </c>
    </row>
    <row r="2230" spans="2:8" x14ac:dyDescent="0.2">
      <c r="B2230" s="2"/>
      <c r="F2230">
        <v>25</v>
      </c>
      <c r="G2230" t="s">
        <v>79</v>
      </c>
      <c r="H2230" t="s">
        <v>2011</v>
      </c>
    </row>
    <row r="2231" spans="2:8" x14ac:dyDescent="0.2">
      <c r="B2231" s="2"/>
      <c r="F2231">
        <v>25</v>
      </c>
      <c r="G2231" t="s">
        <v>79</v>
      </c>
      <c r="H2231" t="s">
        <v>2012</v>
      </c>
    </row>
    <row r="2232" spans="2:8" x14ac:dyDescent="0.2">
      <c r="B2232" s="2"/>
      <c r="F2232">
        <v>25</v>
      </c>
      <c r="G2232" t="s">
        <v>79</v>
      </c>
      <c r="H2232" t="s">
        <v>2013</v>
      </c>
    </row>
    <row r="2233" spans="2:8" x14ac:dyDescent="0.2">
      <c r="B2233" s="2"/>
      <c r="F2233">
        <v>25</v>
      </c>
      <c r="G2233" t="s">
        <v>79</v>
      </c>
      <c r="H2233" t="s">
        <v>2014</v>
      </c>
    </row>
    <row r="2234" spans="2:8" x14ac:dyDescent="0.2">
      <c r="B2234" s="2"/>
      <c r="F2234">
        <v>25</v>
      </c>
      <c r="G2234" t="s">
        <v>79</v>
      </c>
      <c r="H2234" t="s">
        <v>2015</v>
      </c>
    </row>
    <row r="2235" spans="2:8" x14ac:dyDescent="0.2">
      <c r="B2235" s="2"/>
      <c r="F2235">
        <v>25</v>
      </c>
      <c r="G2235" t="s">
        <v>79</v>
      </c>
      <c r="H2235" t="s">
        <v>2016</v>
      </c>
    </row>
    <row r="2236" spans="2:8" x14ac:dyDescent="0.2">
      <c r="B2236" s="2"/>
      <c r="F2236">
        <v>25</v>
      </c>
      <c r="G2236" t="s">
        <v>79</v>
      </c>
      <c r="H2236" t="s">
        <v>2017</v>
      </c>
    </row>
    <row r="2237" spans="2:8" x14ac:dyDescent="0.2">
      <c r="B2237" s="2"/>
      <c r="F2237">
        <v>25</v>
      </c>
      <c r="G2237" t="s">
        <v>79</v>
      </c>
      <c r="H2237" t="s">
        <v>2018</v>
      </c>
    </row>
    <row r="2238" spans="2:8" x14ac:dyDescent="0.2">
      <c r="B2238" s="2"/>
      <c r="F2238">
        <v>25</v>
      </c>
      <c r="G2238" t="s">
        <v>79</v>
      </c>
      <c r="H2238" t="s">
        <v>2019</v>
      </c>
    </row>
    <row r="2239" spans="2:8" x14ac:dyDescent="0.2">
      <c r="B2239" s="2"/>
      <c r="F2239">
        <v>25</v>
      </c>
      <c r="G2239" t="s">
        <v>79</v>
      </c>
      <c r="H2239" t="s">
        <v>2020</v>
      </c>
    </row>
    <row r="2240" spans="2:8" x14ac:dyDescent="0.2">
      <c r="B2240" s="2"/>
      <c r="F2240">
        <v>25</v>
      </c>
      <c r="G2240" t="s">
        <v>79</v>
      </c>
      <c r="H2240" t="s">
        <v>2021</v>
      </c>
    </row>
    <row r="2241" spans="2:8" x14ac:dyDescent="0.2">
      <c r="B2241" s="2"/>
      <c r="F2241">
        <v>25</v>
      </c>
      <c r="G2241" t="s">
        <v>79</v>
      </c>
      <c r="H2241" t="s">
        <v>2022</v>
      </c>
    </row>
    <row r="2242" spans="2:8" x14ac:dyDescent="0.2">
      <c r="B2242" s="2"/>
      <c r="F2242">
        <v>25</v>
      </c>
      <c r="G2242" t="s">
        <v>79</v>
      </c>
      <c r="H2242" t="s">
        <v>2023</v>
      </c>
    </row>
    <row r="2243" spans="2:8" x14ac:dyDescent="0.2">
      <c r="B2243" s="2"/>
      <c r="F2243">
        <v>25</v>
      </c>
      <c r="G2243" t="s">
        <v>79</v>
      </c>
      <c r="H2243" t="s">
        <v>2024</v>
      </c>
    </row>
    <row r="2244" spans="2:8" x14ac:dyDescent="0.2">
      <c r="B2244" s="2"/>
      <c r="F2244">
        <v>25</v>
      </c>
      <c r="G2244" t="s">
        <v>79</v>
      </c>
      <c r="H2244" t="s">
        <v>2025</v>
      </c>
    </row>
    <row r="2245" spans="2:8" x14ac:dyDescent="0.2">
      <c r="B2245" s="2"/>
      <c r="F2245">
        <v>25</v>
      </c>
      <c r="G2245" t="s">
        <v>79</v>
      </c>
      <c r="H2245" t="s">
        <v>2026</v>
      </c>
    </row>
    <row r="2246" spans="2:8" x14ac:dyDescent="0.2">
      <c r="B2246" s="2"/>
      <c r="F2246">
        <v>25</v>
      </c>
      <c r="G2246" t="s">
        <v>79</v>
      </c>
      <c r="H2246" t="s">
        <v>2027</v>
      </c>
    </row>
    <row r="2247" spans="2:8" x14ac:dyDescent="0.2">
      <c r="B2247" s="2"/>
      <c r="F2247">
        <v>25</v>
      </c>
      <c r="G2247" t="s">
        <v>79</v>
      </c>
      <c r="H2247" t="s">
        <v>2028</v>
      </c>
    </row>
    <row r="2248" spans="2:8" x14ac:dyDescent="0.2">
      <c r="B2248" s="2"/>
      <c r="F2248">
        <v>25</v>
      </c>
      <c r="G2248" t="s">
        <v>79</v>
      </c>
      <c r="H2248" t="s">
        <v>2029</v>
      </c>
    </row>
    <row r="2249" spans="2:8" x14ac:dyDescent="0.2">
      <c r="B2249" s="2"/>
      <c r="F2249">
        <v>25</v>
      </c>
      <c r="G2249" t="s">
        <v>79</v>
      </c>
      <c r="H2249" t="s">
        <v>2030</v>
      </c>
    </row>
    <row r="2250" spans="2:8" x14ac:dyDescent="0.2">
      <c r="B2250" s="2"/>
      <c r="F2250">
        <v>25</v>
      </c>
      <c r="G2250" t="s">
        <v>79</v>
      </c>
      <c r="H2250" t="s">
        <v>2031</v>
      </c>
    </row>
    <row r="2251" spans="2:8" x14ac:dyDescent="0.2">
      <c r="B2251" s="2"/>
      <c r="F2251">
        <v>26</v>
      </c>
      <c r="G2251" t="s">
        <v>80</v>
      </c>
      <c r="H2251" t="s">
        <v>2032</v>
      </c>
    </row>
    <row r="2252" spans="2:8" x14ac:dyDescent="0.2">
      <c r="B2252" s="2"/>
      <c r="F2252">
        <v>26</v>
      </c>
      <c r="G2252" t="s">
        <v>80</v>
      </c>
      <c r="H2252" t="s">
        <v>2033</v>
      </c>
    </row>
    <row r="2253" spans="2:8" x14ac:dyDescent="0.2">
      <c r="B2253" s="2"/>
      <c r="F2253">
        <v>26</v>
      </c>
      <c r="G2253" t="s">
        <v>80</v>
      </c>
      <c r="H2253" t="s">
        <v>2034</v>
      </c>
    </row>
    <row r="2254" spans="2:8" x14ac:dyDescent="0.2">
      <c r="B2254" s="2"/>
      <c r="F2254">
        <v>26</v>
      </c>
      <c r="G2254" t="s">
        <v>80</v>
      </c>
      <c r="H2254" t="s">
        <v>2035</v>
      </c>
    </row>
    <row r="2255" spans="2:8" x14ac:dyDescent="0.2">
      <c r="B2255" s="2"/>
      <c r="F2255">
        <v>26</v>
      </c>
      <c r="G2255" t="s">
        <v>80</v>
      </c>
      <c r="H2255" t="s">
        <v>2036</v>
      </c>
    </row>
    <row r="2256" spans="2:8" x14ac:dyDescent="0.2">
      <c r="B2256" s="2"/>
      <c r="F2256">
        <v>26</v>
      </c>
      <c r="G2256" t="s">
        <v>80</v>
      </c>
      <c r="H2256" t="s">
        <v>2037</v>
      </c>
    </row>
    <row r="2257" spans="2:8" x14ac:dyDescent="0.2">
      <c r="B2257" s="2"/>
      <c r="F2257">
        <v>26</v>
      </c>
      <c r="G2257" t="s">
        <v>80</v>
      </c>
      <c r="H2257" t="s">
        <v>2038</v>
      </c>
    </row>
    <row r="2258" spans="2:8" x14ac:dyDescent="0.2">
      <c r="B2258" s="2"/>
      <c r="F2258">
        <v>26</v>
      </c>
      <c r="G2258" t="s">
        <v>80</v>
      </c>
      <c r="H2258" t="s">
        <v>2039</v>
      </c>
    </row>
    <row r="2259" spans="2:8" x14ac:dyDescent="0.2">
      <c r="B2259" s="2"/>
      <c r="F2259">
        <v>26</v>
      </c>
      <c r="G2259" t="s">
        <v>80</v>
      </c>
      <c r="H2259" t="s">
        <v>618</v>
      </c>
    </row>
    <row r="2260" spans="2:8" x14ac:dyDescent="0.2">
      <c r="B2260" s="2"/>
      <c r="F2260">
        <v>26</v>
      </c>
      <c r="G2260" t="s">
        <v>80</v>
      </c>
      <c r="H2260" t="s">
        <v>2040</v>
      </c>
    </row>
    <row r="2261" spans="2:8" x14ac:dyDescent="0.2">
      <c r="B2261" s="2"/>
      <c r="F2261">
        <v>26</v>
      </c>
      <c r="G2261" t="s">
        <v>80</v>
      </c>
      <c r="H2261" t="s">
        <v>672</v>
      </c>
    </row>
    <row r="2262" spans="2:8" x14ac:dyDescent="0.2">
      <c r="B2262" s="2"/>
      <c r="F2262">
        <v>26</v>
      </c>
      <c r="G2262" t="s">
        <v>80</v>
      </c>
      <c r="H2262" t="s">
        <v>2041</v>
      </c>
    </row>
    <row r="2263" spans="2:8" x14ac:dyDescent="0.2">
      <c r="B2263" s="2"/>
      <c r="F2263">
        <v>26</v>
      </c>
      <c r="G2263" t="s">
        <v>80</v>
      </c>
      <c r="H2263" t="s">
        <v>175</v>
      </c>
    </row>
    <row r="2264" spans="2:8" x14ac:dyDescent="0.2">
      <c r="B2264" s="2"/>
      <c r="F2264">
        <v>26</v>
      </c>
      <c r="G2264" t="s">
        <v>80</v>
      </c>
      <c r="H2264" t="s">
        <v>813</v>
      </c>
    </row>
    <row r="2265" spans="2:8" x14ac:dyDescent="0.2">
      <c r="B2265" s="2"/>
      <c r="F2265">
        <v>26</v>
      </c>
      <c r="G2265" t="s">
        <v>80</v>
      </c>
      <c r="H2265" t="s">
        <v>2042</v>
      </c>
    </row>
    <row r="2266" spans="2:8" x14ac:dyDescent="0.2">
      <c r="B2266" s="2"/>
      <c r="F2266">
        <v>26</v>
      </c>
      <c r="G2266" t="s">
        <v>80</v>
      </c>
      <c r="H2266" t="s">
        <v>2043</v>
      </c>
    </row>
    <row r="2267" spans="2:8" x14ac:dyDescent="0.2">
      <c r="B2267" s="2"/>
      <c r="F2267">
        <v>26</v>
      </c>
      <c r="G2267" t="s">
        <v>80</v>
      </c>
      <c r="H2267" t="s">
        <v>2044</v>
      </c>
    </row>
    <row r="2268" spans="2:8" x14ac:dyDescent="0.2">
      <c r="B2268" s="2"/>
      <c r="F2268">
        <v>26</v>
      </c>
      <c r="G2268" t="s">
        <v>80</v>
      </c>
      <c r="H2268" t="s">
        <v>2045</v>
      </c>
    </row>
    <row r="2269" spans="2:8" x14ac:dyDescent="0.2">
      <c r="B2269" s="2"/>
      <c r="F2269">
        <v>26</v>
      </c>
      <c r="G2269" t="s">
        <v>80</v>
      </c>
      <c r="H2269" t="s">
        <v>816</v>
      </c>
    </row>
    <row r="2270" spans="2:8" x14ac:dyDescent="0.2">
      <c r="B2270" s="2"/>
      <c r="F2270">
        <v>26</v>
      </c>
      <c r="G2270" t="s">
        <v>80</v>
      </c>
      <c r="H2270" t="s">
        <v>290</v>
      </c>
    </row>
    <row r="2271" spans="2:8" x14ac:dyDescent="0.2">
      <c r="B2271" s="2"/>
      <c r="F2271">
        <v>26</v>
      </c>
      <c r="G2271" t="s">
        <v>80</v>
      </c>
      <c r="H2271" t="s">
        <v>403</v>
      </c>
    </row>
    <row r="2272" spans="2:8" x14ac:dyDescent="0.2">
      <c r="B2272" s="2"/>
      <c r="F2272">
        <v>26</v>
      </c>
      <c r="G2272" t="s">
        <v>80</v>
      </c>
      <c r="H2272" t="s">
        <v>915</v>
      </c>
    </row>
    <row r="2273" spans="2:8" x14ac:dyDescent="0.2">
      <c r="B2273" s="2"/>
      <c r="F2273">
        <v>26</v>
      </c>
      <c r="G2273" t="s">
        <v>80</v>
      </c>
      <c r="H2273" t="s">
        <v>2046</v>
      </c>
    </row>
    <row r="2274" spans="2:8" x14ac:dyDescent="0.2">
      <c r="B2274" s="2"/>
      <c r="F2274">
        <v>26</v>
      </c>
      <c r="G2274" t="s">
        <v>80</v>
      </c>
      <c r="H2274" t="s">
        <v>917</v>
      </c>
    </row>
    <row r="2275" spans="2:8" x14ac:dyDescent="0.2">
      <c r="B2275" s="2"/>
      <c r="F2275">
        <v>26</v>
      </c>
      <c r="G2275" t="s">
        <v>80</v>
      </c>
      <c r="H2275" t="s">
        <v>2047</v>
      </c>
    </row>
    <row r="2276" spans="2:8" x14ac:dyDescent="0.2">
      <c r="B2276" s="2"/>
      <c r="F2276">
        <v>26</v>
      </c>
      <c r="G2276" t="s">
        <v>80</v>
      </c>
      <c r="H2276" t="s">
        <v>2048</v>
      </c>
    </row>
    <row r="2277" spans="2:8" x14ac:dyDescent="0.2">
      <c r="B2277" s="2"/>
      <c r="F2277">
        <v>26</v>
      </c>
      <c r="G2277" t="s">
        <v>80</v>
      </c>
      <c r="H2277" t="s">
        <v>2049</v>
      </c>
    </row>
    <row r="2278" spans="2:8" x14ac:dyDescent="0.2">
      <c r="B2278" s="2"/>
      <c r="F2278">
        <v>26</v>
      </c>
      <c r="G2278" t="s">
        <v>80</v>
      </c>
      <c r="H2278" t="s">
        <v>2050</v>
      </c>
    </row>
    <row r="2279" spans="2:8" x14ac:dyDescent="0.2">
      <c r="B2279" s="2"/>
      <c r="F2279">
        <v>26</v>
      </c>
      <c r="G2279" t="s">
        <v>80</v>
      </c>
      <c r="H2279" t="s">
        <v>2051</v>
      </c>
    </row>
    <row r="2280" spans="2:8" x14ac:dyDescent="0.2">
      <c r="B2280" s="2"/>
      <c r="F2280">
        <v>26</v>
      </c>
      <c r="G2280" t="s">
        <v>80</v>
      </c>
      <c r="H2280" t="s">
        <v>2052</v>
      </c>
    </row>
    <row r="2281" spans="2:8" x14ac:dyDescent="0.2">
      <c r="B2281" s="2"/>
      <c r="F2281">
        <v>26</v>
      </c>
      <c r="G2281" t="s">
        <v>80</v>
      </c>
      <c r="H2281" t="s">
        <v>2053</v>
      </c>
    </row>
    <row r="2282" spans="2:8" x14ac:dyDescent="0.2">
      <c r="B2282" s="2"/>
      <c r="F2282">
        <v>26</v>
      </c>
      <c r="G2282" t="s">
        <v>80</v>
      </c>
      <c r="H2282" t="s">
        <v>2054</v>
      </c>
    </row>
    <row r="2283" spans="2:8" x14ac:dyDescent="0.2">
      <c r="B2283" s="2"/>
      <c r="F2283">
        <v>26</v>
      </c>
      <c r="G2283" t="s">
        <v>80</v>
      </c>
      <c r="H2283" t="s">
        <v>2055</v>
      </c>
    </row>
    <row r="2284" spans="2:8" x14ac:dyDescent="0.2">
      <c r="B2284" s="2"/>
      <c r="F2284">
        <v>26</v>
      </c>
      <c r="G2284" t="s">
        <v>80</v>
      </c>
      <c r="H2284" t="s">
        <v>2056</v>
      </c>
    </row>
    <row r="2285" spans="2:8" x14ac:dyDescent="0.2">
      <c r="B2285" s="2"/>
      <c r="F2285">
        <v>26</v>
      </c>
      <c r="G2285" t="s">
        <v>80</v>
      </c>
      <c r="H2285" t="s">
        <v>2057</v>
      </c>
    </row>
    <row r="2286" spans="2:8" x14ac:dyDescent="0.2">
      <c r="B2286" s="2"/>
      <c r="F2286">
        <v>26</v>
      </c>
      <c r="G2286" t="s">
        <v>80</v>
      </c>
      <c r="H2286" t="s">
        <v>2058</v>
      </c>
    </row>
    <row r="2287" spans="2:8" x14ac:dyDescent="0.2">
      <c r="B2287" s="2"/>
      <c r="F2287">
        <v>26</v>
      </c>
      <c r="G2287" t="s">
        <v>80</v>
      </c>
      <c r="H2287" t="s">
        <v>2059</v>
      </c>
    </row>
    <row r="2288" spans="2:8" x14ac:dyDescent="0.2">
      <c r="B2288" s="2"/>
      <c r="F2288">
        <v>26</v>
      </c>
      <c r="G2288" t="s">
        <v>80</v>
      </c>
      <c r="H2288" t="s">
        <v>203</v>
      </c>
    </row>
    <row r="2289" spans="2:8" x14ac:dyDescent="0.2">
      <c r="B2289" s="2"/>
      <c r="F2289">
        <v>26</v>
      </c>
      <c r="G2289" t="s">
        <v>80</v>
      </c>
      <c r="H2289" t="s">
        <v>2060</v>
      </c>
    </row>
    <row r="2290" spans="2:8" x14ac:dyDescent="0.2">
      <c r="B2290" s="2"/>
      <c r="F2290">
        <v>26</v>
      </c>
      <c r="G2290" t="s">
        <v>80</v>
      </c>
      <c r="H2290" t="s">
        <v>2061</v>
      </c>
    </row>
    <row r="2291" spans="2:8" x14ac:dyDescent="0.2">
      <c r="B2291" s="2"/>
      <c r="F2291">
        <v>26</v>
      </c>
      <c r="G2291" t="s">
        <v>80</v>
      </c>
      <c r="H2291" t="s">
        <v>612</v>
      </c>
    </row>
    <row r="2292" spans="2:8" x14ac:dyDescent="0.2">
      <c r="B2292" s="2"/>
      <c r="F2292">
        <v>26</v>
      </c>
      <c r="G2292" t="s">
        <v>80</v>
      </c>
      <c r="H2292" t="s">
        <v>2062</v>
      </c>
    </row>
    <row r="2293" spans="2:8" x14ac:dyDescent="0.2">
      <c r="B2293" s="2"/>
      <c r="F2293">
        <v>26</v>
      </c>
      <c r="G2293" t="s">
        <v>80</v>
      </c>
      <c r="H2293" t="s">
        <v>348</v>
      </c>
    </row>
    <row r="2294" spans="2:8" x14ac:dyDescent="0.2">
      <c r="B2294" s="2"/>
      <c r="F2294">
        <v>26</v>
      </c>
      <c r="G2294" t="s">
        <v>80</v>
      </c>
      <c r="H2294" t="s">
        <v>2063</v>
      </c>
    </row>
    <row r="2295" spans="2:8" x14ac:dyDescent="0.2">
      <c r="B2295" s="2"/>
      <c r="F2295">
        <v>26</v>
      </c>
      <c r="G2295" t="s">
        <v>80</v>
      </c>
      <c r="H2295" t="s">
        <v>2064</v>
      </c>
    </row>
    <row r="2296" spans="2:8" x14ac:dyDescent="0.2">
      <c r="B2296" s="2"/>
      <c r="F2296">
        <v>26</v>
      </c>
      <c r="G2296" t="s">
        <v>80</v>
      </c>
      <c r="H2296" t="s">
        <v>2065</v>
      </c>
    </row>
    <row r="2297" spans="2:8" x14ac:dyDescent="0.2">
      <c r="B2297" s="2"/>
      <c r="F2297">
        <v>26</v>
      </c>
      <c r="G2297" t="s">
        <v>80</v>
      </c>
      <c r="H2297" t="s">
        <v>836</v>
      </c>
    </row>
    <row r="2298" spans="2:8" x14ac:dyDescent="0.2">
      <c r="B2298" s="2"/>
      <c r="F2298">
        <v>26</v>
      </c>
      <c r="G2298" t="s">
        <v>80</v>
      </c>
      <c r="H2298" t="s">
        <v>2066</v>
      </c>
    </row>
    <row r="2299" spans="2:8" x14ac:dyDescent="0.2">
      <c r="B2299" s="2"/>
      <c r="F2299">
        <v>26</v>
      </c>
      <c r="G2299" t="s">
        <v>80</v>
      </c>
      <c r="H2299" t="s">
        <v>2067</v>
      </c>
    </row>
    <row r="2300" spans="2:8" x14ac:dyDescent="0.2">
      <c r="B2300" s="2"/>
      <c r="F2300">
        <v>26</v>
      </c>
      <c r="G2300" t="s">
        <v>80</v>
      </c>
      <c r="H2300" t="s">
        <v>2068</v>
      </c>
    </row>
    <row r="2301" spans="2:8" x14ac:dyDescent="0.2">
      <c r="B2301" s="2"/>
      <c r="F2301">
        <v>26</v>
      </c>
      <c r="G2301" t="s">
        <v>80</v>
      </c>
      <c r="H2301" t="s">
        <v>2069</v>
      </c>
    </row>
    <row r="2302" spans="2:8" x14ac:dyDescent="0.2">
      <c r="B2302" s="2"/>
      <c r="F2302">
        <v>26</v>
      </c>
      <c r="G2302" t="s">
        <v>80</v>
      </c>
      <c r="H2302" t="s">
        <v>2070</v>
      </c>
    </row>
    <row r="2303" spans="2:8" x14ac:dyDescent="0.2">
      <c r="B2303" s="2"/>
      <c r="F2303">
        <v>26</v>
      </c>
      <c r="G2303" t="s">
        <v>80</v>
      </c>
      <c r="H2303" t="s">
        <v>841</v>
      </c>
    </row>
    <row r="2304" spans="2:8" x14ac:dyDescent="0.2">
      <c r="B2304" s="2"/>
      <c r="F2304">
        <v>26</v>
      </c>
      <c r="G2304" t="s">
        <v>80</v>
      </c>
      <c r="H2304" t="s">
        <v>2071</v>
      </c>
    </row>
    <row r="2305" spans="2:8" x14ac:dyDescent="0.2">
      <c r="B2305" s="2"/>
      <c r="F2305">
        <v>26</v>
      </c>
      <c r="G2305" t="s">
        <v>80</v>
      </c>
      <c r="H2305" t="s">
        <v>2072</v>
      </c>
    </row>
    <row r="2306" spans="2:8" x14ac:dyDescent="0.2">
      <c r="B2306" s="2"/>
      <c r="F2306">
        <v>26</v>
      </c>
      <c r="G2306" t="s">
        <v>80</v>
      </c>
      <c r="H2306" t="s">
        <v>2073</v>
      </c>
    </row>
    <row r="2307" spans="2:8" x14ac:dyDescent="0.2">
      <c r="B2307" s="2"/>
      <c r="F2307">
        <v>26</v>
      </c>
      <c r="G2307" t="s">
        <v>80</v>
      </c>
      <c r="H2307" t="s">
        <v>2074</v>
      </c>
    </row>
    <row r="2308" spans="2:8" x14ac:dyDescent="0.2">
      <c r="B2308" s="2"/>
      <c r="F2308">
        <v>26</v>
      </c>
      <c r="G2308" t="s">
        <v>80</v>
      </c>
      <c r="H2308" t="s">
        <v>217</v>
      </c>
    </row>
    <row r="2309" spans="2:8" x14ac:dyDescent="0.2">
      <c r="B2309" s="2"/>
      <c r="F2309">
        <v>26</v>
      </c>
      <c r="G2309" t="s">
        <v>80</v>
      </c>
      <c r="H2309" t="s">
        <v>2075</v>
      </c>
    </row>
    <row r="2310" spans="2:8" x14ac:dyDescent="0.2">
      <c r="B2310" s="2"/>
      <c r="F2310">
        <v>26</v>
      </c>
      <c r="G2310" t="s">
        <v>80</v>
      </c>
      <c r="H2310" t="s">
        <v>2076</v>
      </c>
    </row>
    <row r="2311" spans="2:8" x14ac:dyDescent="0.2">
      <c r="B2311" s="2"/>
      <c r="F2311">
        <v>26</v>
      </c>
      <c r="G2311" t="s">
        <v>80</v>
      </c>
      <c r="H2311" t="s">
        <v>2077</v>
      </c>
    </row>
    <row r="2312" spans="2:8" x14ac:dyDescent="0.2">
      <c r="B2312" s="2"/>
      <c r="F2312">
        <v>26</v>
      </c>
      <c r="G2312" t="s">
        <v>80</v>
      </c>
      <c r="H2312" t="s">
        <v>2078</v>
      </c>
    </row>
    <row r="2313" spans="2:8" x14ac:dyDescent="0.2">
      <c r="B2313" s="2"/>
      <c r="F2313">
        <v>26</v>
      </c>
      <c r="G2313" t="s">
        <v>80</v>
      </c>
      <c r="H2313" t="s">
        <v>2079</v>
      </c>
    </row>
    <row r="2314" spans="2:8" x14ac:dyDescent="0.2">
      <c r="B2314" s="2"/>
      <c r="F2314">
        <v>26</v>
      </c>
      <c r="G2314" t="s">
        <v>80</v>
      </c>
      <c r="H2314" t="s">
        <v>2080</v>
      </c>
    </row>
    <row r="2315" spans="2:8" x14ac:dyDescent="0.2">
      <c r="B2315" s="2"/>
      <c r="F2315">
        <v>26</v>
      </c>
      <c r="G2315" t="s">
        <v>80</v>
      </c>
      <c r="H2315" t="s">
        <v>2081</v>
      </c>
    </row>
    <row r="2316" spans="2:8" x14ac:dyDescent="0.2">
      <c r="B2316" s="2"/>
      <c r="F2316">
        <v>26</v>
      </c>
      <c r="G2316" t="s">
        <v>80</v>
      </c>
      <c r="H2316" t="s">
        <v>2082</v>
      </c>
    </row>
    <row r="2317" spans="2:8" x14ac:dyDescent="0.2">
      <c r="B2317" s="2"/>
      <c r="F2317">
        <v>26</v>
      </c>
      <c r="G2317" t="s">
        <v>80</v>
      </c>
      <c r="H2317" t="s">
        <v>650</v>
      </c>
    </row>
    <row r="2318" spans="2:8" x14ac:dyDescent="0.2">
      <c r="B2318" s="2"/>
      <c r="F2318">
        <v>26</v>
      </c>
      <c r="G2318" t="s">
        <v>80</v>
      </c>
      <c r="H2318" t="s">
        <v>2083</v>
      </c>
    </row>
    <row r="2319" spans="2:8" x14ac:dyDescent="0.2">
      <c r="B2319" s="2"/>
      <c r="F2319">
        <v>26</v>
      </c>
      <c r="G2319" t="s">
        <v>80</v>
      </c>
      <c r="H2319" t="s">
        <v>2084</v>
      </c>
    </row>
    <row r="2320" spans="2:8" x14ac:dyDescent="0.2">
      <c r="B2320" s="2"/>
      <c r="F2320">
        <v>26</v>
      </c>
      <c r="G2320" t="s">
        <v>80</v>
      </c>
      <c r="H2320" t="s">
        <v>987</v>
      </c>
    </row>
    <row r="2321" spans="2:8" x14ac:dyDescent="0.2">
      <c r="B2321" s="2"/>
      <c r="F2321">
        <v>26</v>
      </c>
      <c r="G2321" t="s">
        <v>80</v>
      </c>
      <c r="H2321" t="s">
        <v>2085</v>
      </c>
    </row>
    <row r="2322" spans="2:8" x14ac:dyDescent="0.2">
      <c r="B2322" s="2"/>
      <c r="F2322">
        <v>26</v>
      </c>
      <c r="G2322" t="s">
        <v>80</v>
      </c>
      <c r="H2322" t="s">
        <v>2086</v>
      </c>
    </row>
    <row r="2323" spans="2:8" x14ac:dyDescent="0.2">
      <c r="B2323" s="2"/>
      <c r="F2323">
        <v>26</v>
      </c>
      <c r="G2323" t="s">
        <v>80</v>
      </c>
      <c r="H2323" t="s">
        <v>2087</v>
      </c>
    </row>
    <row r="2324" spans="2:8" x14ac:dyDescent="0.2">
      <c r="B2324" s="2"/>
      <c r="F2324">
        <v>26</v>
      </c>
      <c r="G2324" t="s">
        <v>80</v>
      </c>
      <c r="H2324" t="s">
        <v>2088</v>
      </c>
    </row>
    <row r="2325" spans="2:8" x14ac:dyDescent="0.2">
      <c r="B2325" s="2"/>
      <c r="F2325">
        <v>26</v>
      </c>
      <c r="G2325" t="s">
        <v>80</v>
      </c>
      <c r="H2325" t="s">
        <v>2089</v>
      </c>
    </row>
    <row r="2326" spans="2:8" x14ac:dyDescent="0.2">
      <c r="B2326" s="2"/>
      <c r="F2326">
        <v>26</v>
      </c>
      <c r="G2326" t="s">
        <v>80</v>
      </c>
      <c r="H2326" t="s">
        <v>2090</v>
      </c>
    </row>
    <row r="2327" spans="2:8" x14ac:dyDescent="0.2">
      <c r="B2327" s="2"/>
      <c r="F2327">
        <v>26</v>
      </c>
      <c r="G2327" t="s">
        <v>80</v>
      </c>
      <c r="H2327" t="s">
        <v>225</v>
      </c>
    </row>
    <row r="2328" spans="2:8" x14ac:dyDescent="0.2">
      <c r="B2328" s="2"/>
      <c r="F2328">
        <v>26</v>
      </c>
      <c r="G2328" t="s">
        <v>80</v>
      </c>
      <c r="H2328" t="s">
        <v>888</v>
      </c>
    </row>
    <row r="2329" spans="2:8" x14ac:dyDescent="0.2">
      <c r="B2329" s="2"/>
      <c r="F2329">
        <v>26</v>
      </c>
      <c r="G2329" t="s">
        <v>80</v>
      </c>
      <c r="H2329" t="s">
        <v>2091</v>
      </c>
    </row>
    <row r="2330" spans="2:8" x14ac:dyDescent="0.2">
      <c r="B2330" s="2"/>
      <c r="F2330">
        <v>26</v>
      </c>
      <c r="G2330" t="s">
        <v>80</v>
      </c>
      <c r="H2330" t="s">
        <v>328</v>
      </c>
    </row>
    <row r="2331" spans="2:8" x14ac:dyDescent="0.2">
      <c r="B2331" s="2"/>
      <c r="F2331">
        <v>26</v>
      </c>
      <c r="G2331" t="s">
        <v>80</v>
      </c>
      <c r="H2331" t="s">
        <v>2092</v>
      </c>
    </row>
    <row r="2332" spans="2:8" x14ac:dyDescent="0.2">
      <c r="B2332" s="2"/>
      <c r="F2332">
        <v>26</v>
      </c>
      <c r="G2332" t="s">
        <v>80</v>
      </c>
      <c r="H2332" t="s">
        <v>766</v>
      </c>
    </row>
    <row r="2333" spans="2:8" x14ac:dyDescent="0.2">
      <c r="B2333" s="2"/>
      <c r="F2333">
        <v>26</v>
      </c>
      <c r="G2333" t="s">
        <v>80</v>
      </c>
      <c r="H2333" t="s">
        <v>2093</v>
      </c>
    </row>
    <row r="2334" spans="2:8" x14ac:dyDescent="0.2">
      <c r="B2334" s="2"/>
      <c r="F2334">
        <v>27</v>
      </c>
      <c r="G2334" t="s">
        <v>81</v>
      </c>
      <c r="H2334" t="s">
        <v>2094</v>
      </c>
    </row>
    <row r="2335" spans="2:8" x14ac:dyDescent="0.2">
      <c r="B2335" s="2"/>
      <c r="F2335">
        <v>27</v>
      </c>
      <c r="G2335" t="s">
        <v>81</v>
      </c>
      <c r="H2335" t="s">
        <v>2095</v>
      </c>
    </row>
    <row r="2336" spans="2:8" x14ac:dyDescent="0.2">
      <c r="B2336" s="2"/>
      <c r="F2336">
        <v>27</v>
      </c>
      <c r="G2336" t="s">
        <v>81</v>
      </c>
      <c r="H2336" t="s">
        <v>2096</v>
      </c>
    </row>
    <row r="2337" spans="2:8" x14ac:dyDescent="0.2">
      <c r="B2337" s="2"/>
      <c r="F2337">
        <v>27</v>
      </c>
      <c r="G2337" t="s">
        <v>81</v>
      </c>
      <c r="H2337" t="s">
        <v>2097</v>
      </c>
    </row>
    <row r="2338" spans="2:8" x14ac:dyDescent="0.2">
      <c r="B2338" s="2"/>
      <c r="F2338">
        <v>27</v>
      </c>
      <c r="G2338" t="s">
        <v>81</v>
      </c>
      <c r="H2338" t="s">
        <v>280</v>
      </c>
    </row>
    <row r="2339" spans="2:8" x14ac:dyDescent="0.2">
      <c r="B2339" s="2"/>
      <c r="F2339">
        <v>27</v>
      </c>
      <c r="G2339" t="s">
        <v>81</v>
      </c>
      <c r="H2339" t="s">
        <v>2098</v>
      </c>
    </row>
    <row r="2340" spans="2:8" x14ac:dyDescent="0.2">
      <c r="B2340" s="2"/>
      <c r="F2340">
        <v>27</v>
      </c>
      <c r="G2340" t="s">
        <v>81</v>
      </c>
      <c r="H2340" t="s">
        <v>2099</v>
      </c>
    </row>
    <row r="2341" spans="2:8" x14ac:dyDescent="0.2">
      <c r="B2341" s="2"/>
      <c r="F2341">
        <v>27</v>
      </c>
      <c r="G2341" t="s">
        <v>81</v>
      </c>
      <c r="H2341" t="s">
        <v>811</v>
      </c>
    </row>
    <row r="2342" spans="2:8" x14ac:dyDescent="0.2">
      <c r="B2342" s="2"/>
      <c r="F2342">
        <v>27</v>
      </c>
      <c r="G2342" t="s">
        <v>81</v>
      </c>
      <c r="H2342" t="s">
        <v>2100</v>
      </c>
    </row>
    <row r="2343" spans="2:8" x14ac:dyDescent="0.2">
      <c r="B2343" s="2"/>
      <c r="F2343">
        <v>27</v>
      </c>
      <c r="G2343" t="s">
        <v>81</v>
      </c>
      <c r="H2343" t="s">
        <v>2101</v>
      </c>
    </row>
    <row r="2344" spans="2:8" x14ac:dyDescent="0.2">
      <c r="B2344" s="2"/>
      <c r="F2344">
        <v>27</v>
      </c>
      <c r="G2344" t="s">
        <v>81</v>
      </c>
      <c r="H2344" t="s">
        <v>813</v>
      </c>
    </row>
    <row r="2345" spans="2:8" x14ac:dyDescent="0.2">
      <c r="B2345" s="2"/>
      <c r="F2345">
        <v>27</v>
      </c>
      <c r="G2345" t="s">
        <v>81</v>
      </c>
      <c r="H2345" t="s">
        <v>2044</v>
      </c>
    </row>
    <row r="2346" spans="2:8" x14ac:dyDescent="0.2">
      <c r="B2346" s="2"/>
      <c r="F2346">
        <v>27</v>
      </c>
      <c r="G2346" t="s">
        <v>81</v>
      </c>
      <c r="H2346" t="s">
        <v>2102</v>
      </c>
    </row>
    <row r="2347" spans="2:8" x14ac:dyDescent="0.2">
      <c r="B2347" s="2"/>
      <c r="F2347">
        <v>27</v>
      </c>
      <c r="G2347" t="s">
        <v>81</v>
      </c>
      <c r="H2347" t="s">
        <v>181</v>
      </c>
    </row>
    <row r="2348" spans="2:8" x14ac:dyDescent="0.2">
      <c r="B2348" s="2"/>
      <c r="F2348">
        <v>27</v>
      </c>
      <c r="G2348" t="s">
        <v>81</v>
      </c>
      <c r="H2348" t="s">
        <v>791</v>
      </c>
    </row>
    <row r="2349" spans="2:8" x14ac:dyDescent="0.2">
      <c r="B2349" s="2"/>
      <c r="F2349">
        <v>27</v>
      </c>
      <c r="G2349" t="s">
        <v>81</v>
      </c>
      <c r="H2349" t="s">
        <v>691</v>
      </c>
    </row>
    <row r="2350" spans="2:8" x14ac:dyDescent="0.2">
      <c r="B2350" s="2"/>
      <c r="F2350">
        <v>27</v>
      </c>
      <c r="G2350" t="s">
        <v>81</v>
      </c>
      <c r="H2350" t="s">
        <v>2103</v>
      </c>
    </row>
    <row r="2351" spans="2:8" x14ac:dyDescent="0.2">
      <c r="B2351" s="2"/>
      <c r="F2351">
        <v>27</v>
      </c>
      <c r="G2351" t="s">
        <v>81</v>
      </c>
      <c r="H2351" t="s">
        <v>2104</v>
      </c>
    </row>
    <row r="2352" spans="2:8" x14ac:dyDescent="0.2">
      <c r="B2352" s="2"/>
      <c r="F2352">
        <v>27</v>
      </c>
      <c r="G2352" t="s">
        <v>81</v>
      </c>
      <c r="H2352" t="s">
        <v>2105</v>
      </c>
    </row>
    <row r="2353" spans="2:8" x14ac:dyDescent="0.2">
      <c r="B2353" s="2"/>
      <c r="F2353">
        <v>27</v>
      </c>
      <c r="G2353" t="s">
        <v>81</v>
      </c>
      <c r="H2353" t="s">
        <v>697</v>
      </c>
    </row>
    <row r="2354" spans="2:8" x14ac:dyDescent="0.2">
      <c r="B2354" s="2"/>
      <c r="F2354">
        <v>27</v>
      </c>
      <c r="G2354" t="s">
        <v>81</v>
      </c>
      <c r="H2354" t="s">
        <v>406</v>
      </c>
    </row>
    <row r="2355" spans="2:8" x14ac:dyDescent="0.2">
      <c r="B2355" s="2"/>
      <c r="F2355">
        <v>27</v>
      </c>
      <c r="G2355" t="s">
        <v>81</v>
      </c>
      <c r="H2355" t="s">
        <v>2106</v>
      </c>
    </row>
    <row r="2356" spans="2:8" x14ac:dyDescent="0.2">
      <c r="B2356" s="2"/>
      <c r="F2356">
        <v>27</v>
      </c>
      <c r="G2356" t="s">
        <v>81</v>
      </c>
      <c r="H2356" t="s">
        <v>2107</v>
      </c>
    </row>
    <row r="2357" spans="2:8" x14ac:dyDescent="0.2">
      <c r="B2357" s="2"/>
      <c r="F2357">
        <v>27</v>
      </c>
      <c r="G2357" t="s">
        <v>81</v>
      </c>
      <c r="H2357" t="s">
        <v>2108</v>
      </c>
    </row>
    <row r="2358" spans="2:8" x14ac:dyDescent="0.2">
      <c r="B2358" s="2"/>
      <c r="F2358">
        <v>27</v>
      </c>
      <c r="G2358" t="s">
        <v>81</v>
      </c>
      <c r="H2358" t="s">
        <v>2109</v>
      </c>
    </row>
    <row r="2359" spans="2:8" x14ac:dyDescent="0.2">
      <c r="B2359" s="2"/>
      <c r="F2359">
        <v>27</v>
      </c>
      <c r="G2359" t="s">
        <v>81</v>
      </c>
      <c r="H2359" t="s">
        <v>298</v>
      </c>
    </row>
    <row r="2360" spans="2:8" x14ac:dyDescent="0.2">
      <c r="B2360" s="2"/>
      <c r="F2360">
        <v>27</v>
      </c>
      <c r="G2360" t="s">
        <v>81</v>
      </c>
      <c r="H2360" t="s">
        <v>2110</v>
      </c>
    </row>
    <row r="2361" spans="2:8" x14ac:dyDescent="0.2">
      <c r="B2361" s="2"/>
      <c r="F2361">
        <v>27</v>
      </c>
      <c r="G2361" t="s">
        <v>81</v>
      </c>
      <c r="H2361" t="s">
        <v>202</v>
      </c>
    </row>
    <row r="2362" spans="2:8" x14ac:dyDescent="0.2">
      <c r="B2362" s="2"/>
      <c r="F2362">
        <v>27</v>
      </c>
      <c r="G2362" t="s">
        <v>81</v>
      </c>
      <c r="H2362" t="s">
        <v>2111</v>
      </c>
    </row>
    <row r="2363" spans="2:8" x14ac:dyDescent="0.2">
      <c r="B2363" s="2"/>
      <c r="F2363">
        <v>27</v>
      </c>
      <c r="G2363" t="s">
        <v>81</v>
      </c>
      <c r="H2363" t="s">
        <v>2112</v>
      </c>
    </row>
    <row r="2364" spans="2:8" x14ac:dyDescent="0.2">
      <c r="B2364" s="2"/>
      <c r="F2364">
        <v>27</v>
      </c>
      <c r="G2364" t="s">
        <v>81</v>
      </c>
      <c r="H2364" t="s">
        <v>2113</v>
      </c>
    </row>
    <row r="2365" spans="2:8" x14ac:dyDescent="0.2">
      <c r="B2365" s="2"/>
      <c r="F2365">
        <v>27</v>
      </c>
      <c r="G2365" t="s">
        <v>81</v>
      </c>
      <c r="H2365" t="s">
        <v>203</v>
      </c>
    </row>
    <row r="2366" spans="2:8" x14ac:dyDescent="0.2">
      <c r="B2366" s="2"/>
      <c r="F2366">
        <v>27</v>
      </c>
      <c r="G2366" t="s">
        <v>81</v>
      </c>
      <c r="H2366" t="s">
        <v>2114</v>
      </c>
    </row>
    <row r="2367" spans="2:8" x14ac:dyDescent="0.2">
      <c r="B2367" s="2"/>
      <c r="F2367">
        <v>27</v>
      </c>
      <c r="G2367" t="s">
        <v>81</v>
      </c>
      <c r="H2367" t="s">
        <v>2115</v>
      </c>
    </row>
    <row r="2368" spans="2:8" x14ac:dyDescent="0.2">
      <c r="B2368" s="2"/>
      <c r="F2368">
        <v>27</v>
      </c>
      <c r="G2368" t="s">
        <v>81</v>
      </c>
      <c r="H2368" t="s">
        <v>2116</v>
      </c>
    </row>
    <row r="2369" spans="2:8" x14ac:dyDescent="0.2">
      <c r="B2369" s="2"/>
      <c r="F2369">
        <v>27</v>
      </c>
      <c r="G2369" t="s">
        <v>81</v>
      </c>
      <c r="H2369" t="s">
        <v>2117</v>
      </c>
    </row>
    <row r="2370" spans="2:8" x14ac:dyDescent="0.2">
      <c r="B2370" s="2"/>
      <c r="F2370">
        <v>27</v>
      </c>
      <c r="G2370" t="s">
        <v>81</v>
      </c>
      <c r="H2370" t="s">
        <v>2118</v>
      </c>
    </row>
    <row r="2371" spans="2:8" x14ac:dyDescent="0.2">
      <c r="B2371" s="2"/>
      <c r="F2371">
        <v>27</v>
      </c>
      <c r="G2371" t="s">
        <v>81</v>
      </c>
      <c r="H2371" t="s">
        <v>348</v>
      </c>
    </row>
    <row r="2372" spans="2:8" x14ac:dyDescent="0.2">
      <c r="B2372" s="2"/>
      <c r="F2372">
        <v>27</v>
      </c>
      <c r="G2372" t="s">
        <v>81</v>
      </c>
      <c r="H2372" t="s">
        <v>2119</v>
      </c>
    </row>
    <row r="2373" spans="2:8" x14ac:dyDescent="0.2">
      <c r="B2373" s="2"/>
      <c r="F2373">
        <v>27</v>
      </c>
      <c r="G2373" t="s">
        <v>81</v>
      </c>
      <c r="H2373" t="s">
        <v>2120</v>
      </c>
    </row>
    <row r="2374" spans="2:8" x14ac:dyDescent="0.2">
      <c r="B2374" s="2"/>
      <c r="F2374">
        <v>27</v>
      </c>
      <c r="G2374" t="s">
        <v>81</v>
      </c>
      <c r="H2374" t="s">
        <v>306</v>
      </c>
    </row>
    <row r="2375" spans="2:8" x14ac:dyDescent="0.2">
      <c r="B2375" s="2"/>
      <c r="F2375">
        <v>27</v>
      </c>
      <c r="G2375" t="s">
        <v>81</v>
      </c>
      <c r="H2375" t="s">
        <v>925</v>
      </c>
    </row>
    <row r="2376" spans="2:8" x14ac:dyDescent="0.2">
      <c r="B2376" s="2"/>
      <c r="F2376">
        <v>27</v>
      </c>
      <c r="G2376" t="s">
        <v>81</v>
      </c>
      <c r="H2376" t="s">
        <v>2122</v>
      </c>
    </row>
    <row r="2377" spans="2:8" x14ac:dyDescent="0.2">
      <c r="B2377" s="2"/>
      <c r="F2377">
        <v>27</v>
      </c>
      <c r="G2377" t="s">
        <v>81</v>
      </c>
      <c r="H2377" t="s">
        <v>215</v>
      </c>
    </row>
    <row r="2378" spans="2:8" x14ac:dyDescent="0.2">
      <c r="B2378" s="2"/>
      <c r="F2378">
        <v>27</v>
      </c>
      <c r="G2378" t="s">
        <v>81</v>
      </c>
      <c r="H2378" t="s">
        <v>645</v>
      </c>
    </row>
    <row r="2379" spans="2:8" x14ac:dyDescent="0.2">
      <c r="B2379" s="2"/>
      <c r="F2379">
        <v>27</v>
      </c>
      <c r="G2379" t="s">
        <v>81</v>
      </c>
      <c r="H2379" t="s">
        <v>2121</v>
      </c>
    </row>
    <row r="2380" spans="2:8" x14ac:dyDescent="0.2">
      <c r="B2380" s="2"/>
      <c r="F2380">
        <v>27</v>
      </c>
      <c r="G2380" t="s">
        <v>81</v>
      </c>
      <c r="H2380" t="s">
        <v>2123</v>
      </c>
    </row>
    <row r="2381" spans="2:8" x14ac:dyDescent="0.2">
      <c r="B2381" s="2"/>
      <c r="F2381">
        <v>27</v>
      </c>
      <c r="G2381" t="s">
        <v>81</v>
      </c>
      <c r="H2381" t="s">
        <v>2124</v>
      </c>
    </row>
    <row r="2382" spans="2:8" x14ac:dyDescent="0.2">
      <c r="B2382" s="2"/>
      <c r="F2382">
        <v>27</v>
      </c>
      <c r="G2382" t="s">
        <v>81</v>
      </c>
      <c r="H2382" t="s">
        <v>2125</v>
      </c>
    </row>
    <row r="2383" spans="2:8" x14ac:dyDescent="0.2">
      <c r="B2383" s="2"/>
      <c r="F2383">
        <v>27</v>
      </c>
      <c r="G2383" t="s">
        <v>81</v>
      </c>
      <c r="H2383" t="s">
        <v>2126</v>
      </c>
    </row>
    <row r="2384" spans="2:8" x14ac:dyDescent="0.2">
      <c r="B2384" s="2"/>
      <c r="F2384">
        <v>27</v>
      </c>
      <c r="G2384" t="s">
        <v>81</v>
      </c>
      <c r="H2384" t="s">
        <v>734</v>
      </c>
    </row>
    <row r="2385" spans="2:8" x14ac:dyDescent="0.2">
      <c r="B2385" s="2"/>
      <c r="F2385">
        <v>27</v>
      </c>
      <c r="G2385" t="s">
        <v>81</v>
      </c>
      <c r="H2385" t="s">
        <v>2127</v>
      </c>
    </row>
    <row r="2386" spans="2:8" x14ac:dyDescent="0.2">
      <c r="B2386" s="2"/>
      <c r="F2386">
        <v>27</v>
      </c>
      <c r="G2386" t="s">
        <v>81</v>
      </c>
      <c r="H2386" t="s">
        <v>2128</v>
      </c>
    </row>
    <row r="2387" spans="2:8" x14ac:dyDescent="0.2">
      <c r="B2387" s="2"/>
      <c r="F2387">
        <v>27</v>
      </c>
      <c r="G2387" t="s">
        <v>81</v>
      </c>
      <c r="H2387" t="s">
        <v>2129</v>
      </c>
    </row>
    <row r="2388" spans="2:8" x14ac:dyDescent="0.2">
      <c r="B2388" s="2"/>
      <c r="F2388">
        <v>27</v>
      </c>
      <c r="G2388" t="s">
        <v>81</v>
      </c>
      <c r="H2388" t="s">
        <v>2130</v>
      </c>
    </row>
    <row r="2389" spans="2:8" x14ac:dyDescent="0.2">
      <c r="B2389" s="2"/>
      <c r="F2389">
        <v>27</v>
      </c>
      <c r="G2389" t="s">
        <v>81</v>
      </c>
      <c r="H2389" t="s">
        <v>2131</v>
      </c>
    </row>
    <row r="2390" spans="2:8" x14ac:dyDescent="0.2">
      <c r="B2390" s="2"/>
      <c r="F2390">
        <v>27</v>
      </c>
      <c r="G2390" t="s">
        <v>81</v>
      </c>
      <c r="H2390" t="s">
        <v>2132</v>
      </c>
    </row>
    <row r="2391" spans="2:8" x14ac:dyDescent="0.2">
      <c r="B2391" s="2"/>
      <c r="F2391">
        <v>27</v>
      </c>
      <c r="G2391" t="s">
        <v>81</v>
      </c>
      <c r="H2391" t="s">
        <v>2133</v>
      </c>
    </row>
    <row r="2392" spans="2:8" x14ac:dyDescent="0.2">
      <c r="B2392" s="2"/>
      <c r="F2392">
        <v>27</v>
      </c>
      <c r="G2392" t="s">
        <v>81</v>
      </c>
      <c r="H2392" t="s">
        <v>2134</v>
      </c>
    </row>
    <row r="2393" spans="2:8" x14ac:dyDescent="0.2">
      <c r="B2393" s="2"/>
      <c r="F2393">
        <v>27</v>
      </c>
      <c r="G2393" t="s">
        <v>81</v>
      </c>
      <c r="H2393" t="s">
        <v>315</v>
      </c>
    </row>
    <row r="2394" spans="2:8" x14ac:dyDescent="0.2">
      <c r="B2394" s="2"/>
      <c r="F2394">
        <v>27</v>
      </c>
      <c r="G2394" t="s">
        <v>81</v>
      </c>
      <c r="H2394" t="s">
        <v>316</v>
      </c>
    </row>
    <row r="2395" spans="2:8" x14ac:dyDescent="0.2">
      <c r="B2395" s="2"/>
      <c r="F2395">
        <v>27</v>
      </c>
      <c r="G2395" t="s">
        <v>81</v>
      </c>
      <c r="H2395" t="s">
        <v>2135</v>
      </c>
    </row>
    <row r="2396" spans="2:8" x14ac:dyDescent="0.2">
      <c r="B2396" s="2"/>
      <c r="F2396">
        <v>27</v>
      </c>
      <c r="G2396" t="s">
        <v>81</v>
      </c>
      <c r="H2396" t="s">
        <v>2136</v>
      </c>
    </row>
    <row r="2397" spans="2:8" x14ac:dyDescent="0.2">
      <c r="B2397" s="2"/>
      <c r="F2397">
        <v>27</v>
      </c>
      <c r="G2397" t="s">
        <v>81</v>
      </c>
      <c r="H2397" t="s">
        <v>2137</v>
      </c>
    </row>
    <row r="2398" spans="2:8" x14ac:dyDescent="0.2">
      <c r="B2398" s="2"/>
      <c r="F2398">
        <v>27</v>
      </c>
      <c r="G2398" t="s">
        <v>81</v>
      </c>
      <c r="H2398" t="s">
        <v>2138</v>
      </c>
    </row>
    <row r="2399" spans="2:8" x14ac:dyDescent="0.2">
      <c r="B2399" s="2"/>
      <c r="F2399">
        <v>27</v>
      </c>
      <c r="G2399" t="s">
        <v>81</v>
      </c>
      <c r="H2399" t="s">
        <v>994</v>
      </c>
    </row>
    <row r="2400" spans="2:8" x14ac:dyDescent="0.2">
      <c r="B2400" s="2"/>
      <c r="F2400">
        <v>27</v>
      </c>
      <c r="G2400" t="s">
        <v>81</v>
      </c>
      <c r="H2400" t="s">
        <v>2139</v>
      </c>
    </row>
    <row r="2401" spans="2:8" x14ac:dyDescent="0.2">
      <c r="B2401" s="2"/>
      <c r="F2401">
        <v>27</v>
      </c>
      <c r="G2401" t="s">
        <v>81</v>
      </c>
      <c r="H2401" t="s">
        <v>2140</v>
      </c>
    </row>
    <row r="2402" spans="2:8" x14ac:dyDescent="0.2">
      <c r="B2402" s="2"/>
      <c r="F2402">
        <v>27</v>
      </c>
      <c r="G2402" t="s">
        <v>81</v>
      </c>
      <c r="H2402" t="s">
        <v>321</v>
      </c>
    </row>
    <row r="2403" spans="2:8" x14ac:dyDescent="0.2">
      <c r="B2403" s="2"/>
      <c r="F2403">
        <v>27</v>
      </c>
      <c r="G2403" t="s">
        <v>81</v>
      </c>
      <c r="H2403" t="s">
        <v>2142</v>
      </c>
    </row>
    <row r="2404" spans="2:8" x14ac:dyDescent="0.2">
      <c r="B2404" s="2"/>
      <c r="F2404">
        <v>27</v>
      </c>
      <c r="G2404" t="s">
        <v>81</v>
      </c>
      <c r="H2404" t="s">
        <v>2143</v>
      </c>
    </row>
    <row r="2405" spans="2:8" x14ac:dyDescent="0.2">
      <c r="B2405" s="2"/>
      <c r="F2405">
        <v>27</v>
      </c>
      <c r="G2405" t="s">
        <v>81</v>
      </c>
      <c r="H2405" t="s">
        <v>2141</v>
      </c>
    </row>
    <row r="2406" spans="2:8" x14ac:dyDescent="0.2">
      <c r="B2406" s="2"/>
      <c r="F2406">
        <v>27</v>
      </c>
      <c r="G2406" t="s">
        <v>81</v>
      </c>
      <c r="H2406" t="s">
        <v>2144</v>
      </c>
    </row>
    <row r="2407" spans="2:8" x14ac:dyDescent="0.2">
      <c r="B2407" s="2"/>
      <c r="F2407">
        <v>27</v>
      </c>
      <c r="G2407" t="s">
        <v>81</v>
      </c>
      <c r="H2407" t="s">
        <v>2145</v>
      </c>
    </row>
    <row r="2408" spans="2:8" x14ac:dyDescent="0.2">
      <c r="B2408" s="2"/>
      <c r="F2408">
        <v>27</v>
      </c>
      <c r="G2408" t="s">
        <v>81</v>
      </c>
      <c r="H2408" t="s">
        <v>1004</v>
      </c>
    </row>
    <row r="2409" spans="2:8" x14ac:dyDescent="0.2">
      <c r="B2409" s="2"/>
      <c r="F2409">
        <v>27</v>
      </c>
      <c r="G2409" t="s">
        <v>81</v>
      </c>
      <c r="H2409" t="s">
        <v>2146</v>
      </c>
    </row>
    <row r="2410" spans="2:8" x14ac:dyDescent="0.2">
      <c r="B2410" s="2"/>
      <c r="F2410">
        <v>27</v>
      </c>
      <c r="G2410" t="s">
        <v>81</v>
      </c>
      <c r="H2410" t="s">
        <v>1064</v>
      </c>
    </row>
    <row r="2411" spans="2:8" x14ac:dyDescent="0.2">
      <c r="B2411" s="2"/>
      <c r="F2411">
        <v>27</v>
      </c>
      <c r="G2411" t="s">
        <v>81</v>
      </c>
      <c r="H2411" t="s">
        <v>2147</v>
      </c>
    </row>
    <row r="2412" spans="2:8" x14ac:dyDescent="0.2">
      <c r="B2412" s="2"/>
      <c r="F2412">
        <v>27</v>
      </c>
      <c r="G2412" t="s">
        <v>81</v>
      </c>
      <c r="H2412" t="s">
        <v>2148</v>
      </c>
    </row>
    <row r="2413" spans="2:8" x14ac:dyDescent="0.2">
      <c r="B2413" s="2"/>
      <c r="F2413">
        <v>27</v>
      </c>
      <c r="G2413" t="s">
        <v>81</v>
      </c>
      <c r="H2413" t="s">
        <v>2149</v>
      </c>
    </row>
    <row r="2414" spans="2:8" x14ac:dyDescent="0.2">
      <c r="B2414" s="2"/>
      <c r="F2414">
        <v>27</v>
      </c>
      <c r="G2414" t="s">
        <v>81</v>
      </c>
      <c r="H2414" t="s">
        <v>2150</v>
      </c>
    </row>
    <row r="2415" spans="2:8" x14ac:dyDescent="0.2">
      <c r="B2415" s="2"/>
      <c r="F2415">
        <v>27</v>
      </c>
      <c r="G2415" t="s">
        <v>81</v>
      </c>
      <c r="H2415" t="s">
        <v>110</v>
      </c>
    </row>
    <row r="2416" spans="2:8" x14ac:dyDescent="0.2">
      <c r="B2416" s="2"/>
      <c r="F2416">
        <v>27</v>
      </c>
      <c r="G2416" t="s">
        <v>81</v>
      </c>
      <c r="H2416" t="s">
        <v>2151</v>
      </c>
    </row>
    <row r="2417" spans="2:8" x14ac:dyDescent="0.2">
      <c r="B2417" s="2"/>
      <c r="F2417">
        <v>27</v>
      </c>
      <c r="G2417" t="s">
        <v>81</v>
      </c>
      <c r="H2417" t="s">
        <v>2152</v>
      </c>
    </row>
    <row r="2418" spans="2:8" x14ac:dyDescent="0.2">
      <c r="B2418" s="2"/>
      <c r="F2418">
        <v>27</v>
      </c>
      <c r="G2418" t="s">
        <v>81</v>
      </c>
      <c r="H2418" t="s">
        <v>2153</v>
      </c>
    </row>
    <row r="2419" spans="2:8" x14ac:dyDescent="0.2">
      <c r="B2419" s="2"/>
      <c r="F2419">
        <v>27</v>
      </c>
      <c r="G2419" t="s">
        <v>81</v>
      </c>
      <c r="H2419" t="s">
        <v>945</v>
      </c>
    </row>
    <row r="2420" spans="2:8" x14ac:dyDescent="0.2">
      <c r="B2420" s="2"/>
      <c r="F2420">
        <v>27</v>
      </c>
      <c r="G2420" t="s">
        <v>81</v>
      </c>
      <c r="H2420" t="s">
        <v>2154</v>
      </c>
    </row>
    <row r="2421" spans="2:8" x14ac:dyDescent="0.2">
      <c r="B2421" s="2"/>
      <c r="F2421">
        <v>28</v>
      </c>
      <c r="G2421" t="s">
        <v>82</v>
      </c>
      <c r="H2421" t="s">
        <v>388</v>
      </c>
    </row>
    <row r="2422" spans="2:8" x14ac:dyDescent="0.2">
      <c r="B2422" s="2"/>
      <c r="F2422">
        <v>28</v>
      </c>
      <c r="G2422" t="s">
        <v>82</v>
      </c>
      <c r="H2422" t="s">
        <v>2155</v>
      </c>
    </row>
    <row r="2423" spans="2:8" x14ac:dyDescent="0.2">
      <c r="B2423" s="2"/>
      <c r="F2423">
        <v>28</v>
      </c>
      <c r="G2423" t="s">
        <v>82</v>
      </c>
      <c r="H2423" t="s">
        <v>2156</v>
      </c>
    </row>
    <row r="2424" spans="2:8" x14ac:dyDescent="0.2">
      <c r="B2424" s="2"/>
      <c r="F2424">
        <v>28</v>
      </c>
      <c r="G2424" t="s">
        <v>82</v>
      </c>
      <c r="H2424" t="s">
        <v>2157</v>
      </c>
    </row>
    <row r="2425" spans="2:8" x14ac:dyDescent="0.2">
      <c r="B2425" s="2"/>
      <c r="F2425">
        <v>28</v>
      </c>
      <c r="G2425" t="s">
        <v>82</v>
      </c>
      <c r="H2425" t="s">
        <v>280</v>
      </c>
    </row>
    <row r="2426" spans="2:8" x14ac:dyDescent="0.2">
      <c r="B2426" s="2"/>
      <c r="F2426">
        <v>28</v>
      </c>
      <c r="G2426" t="s">
        <v>82</v>
      </c>
      <c r="H2426" t="s">
        <v>2158</v>
      </c>
    </row>
    <row r="2427" spans="2:8" x14ac:dyDescent="0.2">
      <c r="B2427" s="2"/>
      <c r="F2427">
        <v>28</v>
      </c>
      <c r="G2427" t="s">
        <v>82</v>
      </c>
      <c r="H2427" t="s">
        <v>175</v>
      </c>
    </row>
    <row r="2428" spans="2:8" x14ac:dyDescent="0.2">
      <c r="B2428" s="2"/>
      <c r="F2428">
        <v>28</v>
      </c>
      <c r="G2428" t="s">
        <v>82</v>
      </c>
      <c r="H2428" t="s">
        <v>283</v>
      </c>
    </row>
    <row r="2429" spans="2:8" x14ac:dyDescent="0.2">
      <c r="B2429" s="2"/>
      <c r="F2429">
        <v>28</v>
      </c>
      <c r="G2429" t="s">
        <v>82</v>
      </c>
      <c r="H2429" t="s">
        <v>912</v>
      </c>
    </row>
    <row r="2430" spans="2:8" x14ac:dyDescent="0.2">
      <c r="B2430" s="2"/>
      <c r="F2430">
        <v>28</v>
      </c>
      <c r="G2430" t="s">
        <v>82</v>
      </c>
      <c r="H2430" t="s">
        <v>179</v>
      </c>
    </row>
    <row r="2431" spans="2:8" x14ac:dyDescent="0.2">
      <c r="B2431" s="2"/>
      <c r="F2431">
        <v>28</v>
      </c>
      <c r="G2431" t="s">
        <v>82</v>
      </c>
      <c r="H2431" t="s">
        <v>2159</v>
      </c>
    </row>
    <row r="2432" spans="2:8" x14ac:dyDescent="0.2">
      <c r="B2432" s="2"/>
      <c r="F2432">
        <v>28</v>
      </c>
      <c r="G2432" t="s">
        <v>82</v>
      </c>
      <c r="H2432" t="s">
        <v>180</v>
      </c>
    </row>
    <row r="2433" spans="2:8" x14ac:dyDescent="0.2">
      <c r="B2433" s="2"/>
      <c r="F2433">
        <v>28</v>
      </c>
      <c r="G2433" t="s">
        <v>82</v>
      </c>
      <c r="H2433" t="s">
        <v>181</v>
      </c>
    </row>
    <row r="2434" spans="2:8" x14ac:dyDescent="0.2">
      <c r="B2434" s="2"/>
      <c r="F2434">
        <v>28</v>
      </c>
      <c r="G2434" t="s">
        <v>82</v>
      </c>
      <c r="H2434" t="s">
        <v>2160</v>
      </c>
    </row>
    <row r="2435" spans="2:8" x14ac:dyDescent="0.2">
      <c r="B2435" s="2"/>
      <c r="F2435">
        <v>28</v>
      </c>
      <c r="G2435" t="s">
        <v>82</v>
      </c>
      <c r="H2435" t="s">
        <v>2161</v>
      </c>
    </row>
    <row r="2436" spans="2:8" x14ac:dyDescent="0.2">
      <c r="B2436" s="2"/>
      <c r="F2436">
        <v>28</v>
      </c>
      <c r="G2436" t="s">
        <v>82</v>
      </c>
      <c r="H2436" t="s">
        <v>187</v>
      </c>
    </row>
    <row r="2437" spans="2:8" x14ac:dyDescent="0.2">
      <c r="B2437" s="2"/>
      <c r="F2437">
        <v>28</v>
      </c>
      <c r="G2437" t="s">
        <v>82</v>
      </c>
      <c r="H2437" t="s">
        <v>625</v>
      </c>
    </row>
    <row r="2438" spans="2:8" x14ac:dyDescent="0.2">
      <c r="B2438" s="2"/>
      <c r="F2438">
        <v>28</v>
      </c>
      <c r="G2438" t="s">
        <v>82</v>
      </c>
      <c r="H2438" t="s">
        <v>2162</v>
      </c>
    </row>
    <row r="2439" spans="2:8" x14ac:dyDescent="0.2">
      <c r="B2439" s="2"/>
      <c r="F2439">
        <v>28</v>
      </c>
      <c r="G2439" t="s">
        <v>82</v>
      </c>
      <c r="H2439" t="s">
        <v>197</v>
      </c>
    </row>
    <row r="2440" spans="2:8" x14ac:dyDescent="0.2">
      <c r="B2440" s="2"/>
      <c r="F2440">
        <v>28</v>
      </c>
      <c r="G2440" t="s">
        <v>82</v>
      </c>
      <c r="H2440" t="s">
        <v>2163</v>
      </c>
    </row>
    <row r="2441" spans="2:8" x14ac:dyDescent="0.2">
      <c r="B2441" s="2"/>
      <c r="F2441">
        <v>28</v>
      </c>
      <c r="G2441" t="s">
        <v>82</v>
      </c>
      <c r="H2441" t="s">
        <v>199</v>
      </c>
    </row>
    <row r="2442" spans="2:8" x14ac:dyDescent="0.2">
      <c r="B2442" s="2"/>
      <c r="F2442">
        <v>28</v>
      </c>
      <c r="G2442" t="s">
        <v>82</v>
      </c>
      <c r="H2442" t="s">
        <v>2164</v>
      </c>
    </row>
    <row r="2443" spans="2:8" x14ac:dyDescent="0.2">
      <c r="B2443" s="2"/>
      <c r="F2443">
        <v>28</v>
      </c>
      <c r="G2443" t="s">
        <v>82</v>
      </c>
      <c r="H2443" t="s">
        <v>716</v>
      </c>
    </row>
    <row r="2444" spans="2:8" x14ac:dyDescent="0.2">
      <c r="B2444" s="2"/>
      <c r="F2444">
        <v>28</v>
      </c>
      <c r="G2444" t="s">
        <v>82</v>
      </c>
      <c r="H2444" t="s">
        <v>872</v>
      </c>
    </row>
    <row r="2445" spans="2:8" x14ac:dyDescent="0.2">
      <c r="B2445" s="2"/>
      <c r="F2445">
        <v>28</v>
      </c>
      <c r="G2445" t="s">
        <v>82</v>
      </c>
      <c r="H2445" t="s">
        <v>2165</v>
      </c>
    </row>
    <row r="2446" spans="2:8" x14ac:dyDescent="0.2">
      <c r="B2446" s="2"/>
      <c r="F2446">
        <v>28</v>
      </c>
      <c r="G2446" t="s">
        <v>82</v>
      </c>
      <c r="H2446" t="s">
        <v>639</v>
      </c>
    </row>
    <row r="2447" spans="2:8" x14ac:dyDescent="0.2">
      <c r="B2447" s="2"/>
      <c r="F2447">
        <v>28</v>
      </c>
      <c r="G2447" t="s">
        <v>82</v>
      </c>
      <c r="H2447" t="s">
        <v>2166</v>
      </c>
    </row>
    <row r="2448" spans="2:8" x14ac:dyDescent="0.2">
      <c r="B2448" s="2"/>
      <c r="F2448">
        <v>28</v>
      </c>
      <c r="G2448" t="s">
        <v>82</v>
      </c>
      <c r="H2448" t="s">
        <v>2167</v>
      </c>
    </row>
    <row r="2449" spans="2:8" x14ac:dyDescent="0.2">
      <c r="B2449" s="2"/>
      <c r="F2449">
        <v>28</v>
      </c>
      <c r="G2449" t="s">
        <v>82</v>
      </c>
      <c r="H2449" t="s">
        <v>2168</v>
      </c>
    </row>
    <row r="2450" spans="2:8" x14ac:dyDescent="0.2">
      <c r="B2450" s="2"/>
      <c r="F2450">
        <v>28</v>
      </c>
      <c r="G2450" t="s">
        <v>82</v>
      </c>
      <c r="H2450" t="s">
        <v>203</v>
      </c>
    </row>
    <row r="2451" spans="2:8" x14ac:dyDescent="0.2">
      <c r="B2451" s="2"/>
      <c r="F2451">
        <v>28</v>
      </c>
      <c r="G2451" t="s">
        <v>82</v>
      </c>
      <c r="H2451" t="s">
        <v>722</v>
      </c>
    </row>
    <row r="2452" spans="2:8" x14ac:dyDescent="0.2">
      <c r="B2452" s="2"/>
      <c r="F2452">
        <v>28</v>
      </c>
      <c r="G2452" t="s">
        <v>82</v>
      </c>
      <c r="H2452" t="s">
        <v>204</v>
      </c>
    </row>
    <row r="2453" spans="2:8" x14ac:dyDescent="0.2">
      <c r="B2453" s="2"/>
      <c r="F2453">
        <v>28</v>
      </c>
      <c r="G2453" t="s">
        <v>82</v>
      </c>
      <c r="H2453" t="s">
        <v>2169</v>
      </c>
    </row>
    <row r="2454" spans="2:8" x14ac:dyDescent="0.2">
      <c r="B2454" s="2"/>
      <c r="F2454">
        <v>28</v>
      </c>
      <c r="G2454" t="s">
        <v>82</v>
      </c>
      <c r="H2454" t="s">
        <v>725</v>
      </c>
    </row>
    <row r="2455" spans="2:8" x14ac:dyDescent="0.2">
      <c r="B2455" s="2"/>
      <c r="F2455">
        <v>28</v>
      </c>
      <c r="G2455" t="s">
        <v>82</v>
      </c>
      <c r="H2455" t="s">
        <v>2170</v>
      </c>
    </row>
    <row r="2456" spans="2:8" x14ac:dyDescent="0.2">
      <c r="B2456" s="2"/>
      <c r="F2456">
        <v>28</v>
      </c>
      <c r="G2456" t="s">
        <v>82</v>
      </c>
      <c r="H2456" t="s">
        <v>305</v>
      </c>
    </row>
    <row r="2457" spans="2:8" x14ac:dyDescent="0.2">
      <c r="B2457" s="2"/>
      <c r="F2457">
        <v>28</v>
      </c>
      <c r="G2457" t="s">
        <v>82</v>
      </c>
      <c r="H2457" t="s">
        <v>205</v>
      </c>
    </row>
    <row r="2458" spans="2:8" x14ac:dyDescent="0.2">
      <c r="B2458" s="2"/>
      <c r="F2458">
        <v>28</v>
      </c>
      <c r="G2458" t="s">
        <v>82</v>
      </c>
      <c r="H2458" t="s">
        <v>206</v>
      </c>
    </row>
    <row r="2459" spans="2:8" x14ac:dyDescent="0.2">
      <c r="B2459" s="2"/>
      <c r="F2459">
        <v>28</v>
      </c>
      <c r="G2459" t="s">
        <v>82</v>
      </c>
      <c r="H2459" t="s">
        <v>207</v>
      </c>
    </row>
    <row r="2460" spans="2:8" x14ac:dyDescent="0.2">
      <c r="B2460" s="2"/>
      <c r="F2460">
        <v>28</v>
      </c>
      <c r="G2460" t="s">
        <v>82</v>
      </c>
      <c r="H2460" t="s">
        <v>2171</v>
      </c>
    </row>
    <row r="2461" spans="2:8" x14ac:dyDescent="0.2">
      <c r="B2461" s="2"/>
      <c r="F2461">
        <v>28</v>
      </c>
      <c r="G2461" t="s">
        <v>82</v>
      </c>
      <c r="H2461" t="s">
        <v>208</v>
      </c>
    </row>
    <row r="2462" spans="2:8" x14ac:dyDescent="0.2">
      <c r="B2462" s="2"/>
      <c r="F2462">
        <v>28</v>
      </c>
      <c r="G2462" t="s">
        <v>82</v>
      </c>
      <c r="H2462" t="s">
        <v>2172</v>
      </c>
    </row>
    <row r="2463" spans="2:8" x14ac:dyDescent="0.2">
      <c r="B2463" s="2"/>
      <c r="F2463">
        <v>28</v>
      </c>
      <c r="G2463" t="s">
        <v>82</v>
      </c>
      <c r="H2463" t="s">
        <v>306</v>
      </c>
    </row>
    <row r="2464" spans="2:8" x14ac:dyDescent="0.2">
      <c r="B2464" s="2"/>
      <c r="F2464">
        <v>28</v>
      </c>
      <c r="G2464" t="s">
        <v>82</v>
      </c>
      <c r="H2464" t="s">
        <v>210</v>
      </c>
    </row>
    <row r="2465" spans="2:8" x14ac:dyDescent="0.2">
      <c r="B2465" s="2"/>
      <c r="F2465">
        <v>28</v>
      </c>
      <c r="G2465" t="s">
        <v>82</v>
      </c>
      <c r="H2465" t="s">
        <v>212</v>
      </c>
    </row>
    <row r="2466" spans="2:8" x14ac:dyDescent="0.2">
      <c r="B2466" s="2"/>
      <c r="F2466">
        <v>28</v>
      </c>
      <c r="G2466" t="s">
        <v>82</v>
      </c>
      <c r="H2466" t="s">
        <v>214</v>
      </c>
    </row>
    <row r="2467" spans="2:8" x14ac:dyDescent="0.2">
      <c r="B2467" s="2"/>
      <c r="F2467">
        <v>28</v>
      </c>
      <c r="G2467" t="s">
        <v>82</v>
      </c>
      <c r="H2467" t="s">
        <v>215</v>
      </c>
    </row>
    <row r="2468" spans="2:8" x14ac:dyDescent="0.2">
      <c r="B2468" s="2"/>
      <c r="F2468">
        <v>28</v>
      </c>
      <c r="G2468" t="s">
        <v>82</v>
      </c>
      <c r="H2468" t="s">
        <v>217</v>
      </c>
    </row>
    <row r="2469" spans="2:8" x14ac:dyDescent="0.2">
      <c r="B2469" s="2"/>
      <c r="F2469">
        <v>28</v>
      </c>
      <c r="G2469" t="s">
        <v>82</v>
      </c>
      <c r="H2469" t="s">
        <v>218</v>
      </c>
    </row>
    <row r="2470" spans="2:8" x14ac:dyDescent="0.2">
      <c r="B2470" s="2"/>
      <c r="F2470">
        <v>28</v>
      </c>
      <c r="G2470" t="s">
        <v>82</v>
      </c>
      <c r="H2470" t="s">
        <v>2173</v>
      </c>
    </row>
    <row r="2471" spans="2:8" x14ac:dyDescent="0.2">
      <c r="B2471" s="2"/>
      <c r="F2471">
        <v>28</v>
      </c>
      <c r="G2471" t="s">
        <v>82</v>
      </c>
      <c r="H2471" t="s">
        <v>311</v>
      </c>
    </row>
    <row r="2472" spans="2:8" x14ac:dyDescent="0.2">
      <c r="B2472" s="2"/>
      <c r="F2472">
        <v>28</v>
      </c>
      <c r="G2472" t="s">
        <v>82</v>
      </c>
      <c r="H2472" t="s">
        <v>2174</v>
      </c>
    </row>
    <row r="2473" spans="2:8" x14ac:dyDescent="0.2">
      <c r="B2473" s="2"/>
      <c r="F2473">
        <v>28</v>
      </c>
      <c r="G2473" t="s">
        <v>82</v>
      </c>
      <c r="H2473" t="s">
        <v>2175</v>
      </c>
    </row>
    <row r="2474" spans="2:8" x14ac:dyDescent="0.2">
      <c r="B2474" s="2"/>
      <c r="F2474">
        <v>28</v>
      </c>
      <c r="G2474" t="s">
        <v>82</v>
      </c>
      <c r="H2474" t="s">
        <v>2176</v>
      </c>
    </row>
    <row r="2475" spans="2:8" x14ac:dyDescent="0.2">
      <c r="B2475" s="2"/>
      <c r="F2475">
        <v>28</v>
      </c>
      <c r="G2475" t="s">
        <v>82</v>
      </c>
      <c r="H2475" t="s">
        <v>2177</v>
      </c>
    </row>
    <row r="2476" spans="2:8" x14ac:dyDescent="0.2">
      <c r="B2476" s="2"/>
      <c r="F2476">
        <v>28</v>
      </c>
      <c r="G2476" t="s">
        <v>82</v>
      </c>
      <c r="H2476" t="s">
        <v>220</v>
      </c>
    </row>
    <row r="2477" spans="2:8" x14ac:dyDescent="0.2">
      <c r="B2477" s="2"/>
      <c r="F2477">
        <v>28</v>
      </c>
      <c r="G2477" t="s">
        <v>82</v>
      </c>
      <c r="H2477" t="s">
        <v>222</v>
      </c>
    </row>
    <row r="2478" spans="2:8" x14ac:dyDescent="0.2">
      <c r="B2478" s="2"/>
      <c r="F2478">
        <v>28</v>
      </c>
      <c r="G2478" t="s">
        <v>82</v>
      </c>
      <c r="H2478" t="s">
        <v>2178</v>
      </c>
    </row>
    <row r="2479" spans="2:8" x14ac:dyDescent="0.2">
      <c r="B2479" s="2"/>
      <c r="F2479">
        <v>28</v>
      </c>
      <c r="G2479" t="s">
        <v>82</v>
      </c>
      <c r="H2479" t="s">
        <v>2179</v>
      </c>
    </row>
    <row r="2480" spans="2:8" x14ac:dyDescent="0.2">
      <c r="B2480" s="2"/>
      <c r="F2480">
        <v>28</v>
      </c>
      <c r="G2480" t="s">
        <v>82</v>
      </c>
      <c r="H2480" t="s">
        <v>741</v>
      </c>
    </row>
    <row r="2481" spans="2:8" x14ac:dyDescent="0.2">
      <c r="B2481" s="2"/>
      <c r="F2481">
        <v>28</v>
      </c>
      <c r="G2481" t="s">
        <v>82</v>
      </c>
      <c r="H2481" t="s">
        <v>2180</v>
      </c>
    </row>
    <row r="2482" spans="2:8" x14ac:dyDescent="0.2">
      <c r="B2482" s="2"/>
      <c r="F2482">
        <v>28</v>
      </c>
      <c r="G2482" t="s">
        <v>82</v>
      </c>
      <c r="H2482" t="s">
        <v>321</v>
      </c>
    </row>
    <row r="2483" spans="2:8" x14ac:dyDescent="0.2">
      <c r="B2483" s="2"/>
      <c r="F2483">
        <v>28</v>
      </c>
      <c r="G2483" t="s">
        <v>82</v>
      </c>
      <c r="H2483" t="s">
        <v>2181</v>
      </c>
    </row>
    <row r="2484" spans="2:8" x14ac:dyDescent="0.2">
      <c r="B2484" s="2"/>
      <c r="F2484">
        <v>28</v>
      </c>
      <c r="G2484" t="s">
        <v>82</v>
      </c>
      <c r="H2484" t="s">
        <v>1063</v>
      </c>
    </row>
    <row r="2485" spans="2:8" x14ac:dyDescent="0.2">
      <c r="B2485" s="2"/>
      <c r="F2485">
        <v>28</v>
      </c>
      <c r="G2485" t="s">
        <v>82</v>
      </c>
      <c r="H2485" t="s">
        <v>1001</v>
      </c>
    </row>
    <row r="2486" spans="2:8" x14ac:dyDescent="0.2">
      <c r="B2486" s="2"/>
      <c r="F2486">
        <v>28</v>
      </c>
      <c r="G2486" t="s">
        <v>82</v>
      </c>
      <c r="H2486" t="s">
        <v>326</v>
      </c>
    </row>
    <row r="2487" spans="2:8" x14ac:dyDescent="0.2">
      <c r="B2487" s="2"/>
      <c r="F2487">
        <v>28</v>
      </c>
      <c r="G2487" t="s">
        <v>82</v>
      </c>
      <c r="H2487" t="s">
        <v>2182</v>
      </c>
    </row>
    <row r="2488" spans="2:8" x14ac:dyDescent="0.2">
      <c r="B2488" s="2"/>
      <c r="F2488">
        <v>28</v>
      </c>
      <c r="G2488" t="s">
        <v>82</v>
      </c>
      <c r="H2488" t="s">
        <v>2183</v>
      </c>
    </row>
    <row r="2489" spans="2:8" x14ac:dyDescent="0.2">
      <c r="B2489" s="2"/>
      <c r="F2489">
        <v>28</v>
      </c>
      <c r="G2489" t="s">
        <v>82</v>
      </c>
      <c r="H2489" t="s">
        <v>2184</v>
      </c>
    </row>
    <row r="2490" spans="2:8" x14ac:dyDescent="0.2">
      <c r="B2490" s="2"/>
      <c r="F2490">
        <v>28</v>
      </c>
      <c r="G2490" t="s">
        <v>82</v>
      </c>
      <c r="H2490" t="s">
        <v>2185</v>
      </c>
    </row>
    <row r="2491" spans="2:8" x14ac:dyDescent="0.2">
      <c r="B2491" s="2"/>
      <c r="F2491">
        <v>28</v>
      </c>
      <c r="G2491" t="s">
        <v>82</v>
      </c>
      <c r="H2491" t="s">
        <v>2186</v>
      </c>
    </row>
    <row r="2492" spans="2:8" x14ac:dyDescent="0.2">
      <c r="B2492" s="2"/>
      <c r="F2492">
        <v>28</v>
      </c>
      <c r="G2492" t="s">
        <v>82</v>
      </c>
      <c r="H2492" t="s">
        <v>2187</v>
      </c>
    </row>
    <row r="2493" spans="2:8" x14ac:dyDescent="0.2">
      <c r="B2493" s="2"/>
      <c r="F2493">
        <v>28</v>
      </c>
      <c r="G2493" t="s">
        <v>82</v>
      </c>
      <c r="H2493" t="s">
        <v>327</v>
      </c>
    </row>
    <row r="2494" spans="2:8" x14ac:dyDescent="0.2">
      <c r="B2494" s="2"/>
      <c r="F2494">
        <v>28</v>
      </c>
      <c r="G2494" t="s">
        <v>82</v>
      </c>
      <c r="H2494" t="s">
        <v>2188</v>
      </c>
    </row>
    <row r="2495" spans="2:8" x14ac:dyDescent="0.2">
      <c r="B2495" s="2"/>
      <c r="F2495">
        <v>28</v>
      </c>
      <c r="G2495" t="s">
        <v>82</v>
      </c>
      <c r="H2495" t="s">
        <v>765</v>
      </c>
    </row>
    <row r="2496" spans="2:8" x14ac:dyDescent="0.2">
      <c r="B2496" s="2"/>
      <c r="F2496">
        <v>28</v>
      </c>
      <c r="G2496" t="s">
        <v>82</v>
      </c>
      <c r="H2496" t="s">
        <v>110</v>
      </c>
    </row>
    <row r="2497" spans="2:8" x14ac:dyDescent="0.2">
      <c r="B2497" s="2"/>
      <c r="F2497">
        <v>28</v>
      </c>
      <c r="G2497" t="s">
        <v>82</v>
      </c>
      <c r="H2497" t="s">
        <v>766</v>
      </c>
    </row>
    <row r="2498" spans="2:8" x14ac:dyDescent="0.2">
      <c r="B2498" s="2"/>
      <c r="F2498">
        <v>28</v>
      </c>
      <c r="G2498" t="s">
        <v>82</v>
      </c>
      <c r="H2498" t="s">
        <v>767</v>
      </c>
    </row>
    <row r="2499" spans="2:8" x14ac:dyDescent="0.2">
      <c r="B2499" s="2"/>
      <c r="F2499">
        <v>28</v>
      </c>
      <c r="G2499" t="s">
        <v>82</v>
      </c>
      <c r="H2499" t="s">
        <v>771</v>
      </c>
    </row>
    <row r="2500" spans="2:8" x14ac:dyDescent="0.2">
      <c r="B2500" s="2"/>
      <c r="F2500">
        <v>28</v>
      </c>
      <c r="G2500" t="s">
        <v>82</v>
      </c>
      <c r="H2500" t="s">
        <v>233</v>
      </c>
    </row>
    <row r="2501" spans="2:8" x14ac:dyDescent="0.2">
      <c r="B2501" s="2"/>
      <c r="F2501">
        <v>28</v>
      </c>
      <c r="G2501" t="s">
        <v>82</v>
      </c>
      <c r="H2501" t="s">
        <v>2189</v>
      </c>
    </row>
    <row r="2502" spans="2:8" x14ac:dyDescent="0.2">
      <c r="B2502" s="2"/>
      <c r="F2502">
        <v>28</v>
      </c>
      <c r="G2502" t="s">
        <v>82</v>
      </c>
      <c r="H2502" t="s">
        <v>2190</v>
      </c>
    </row>
    <row r="2503" spans="2:8" x14ac:dyDescent="0.2">
      <c r="B2503" s="2"/>
      <c r="F2503">
        <v>29</v>
      </c>
      <c r="G2503" t="s">
        <v>83</v>
      </c>
      <c r="H2503" t="s">
        <v>902</v>
      </c>
    </row>
    <row r="2504" spans="2:8" x14ac:dyDescent="0.2">
      <c r="B2504" s="2"/>
      <c r="F2504">
        <v>29</v>
      </c>
      <c r="G2504" t="s">
        <v>83</v>
      </c>
      <c r="H2504" t="s">
        <v>2191</v>
      </c>
    </row>
    <row r="2505" spans="2:8" x14ac:dyDescent="0.2">
      <c r="B2505" s="2"/>
      <c r="F2505">
        <v>29</v>
      </c>
      <c r="G2505" t="s">
        <v>83</v>
      </c>
      <c r="H2505" t="s">
        <v>947</v>
      </c>
    </row>
    <row r="2506" spans="2:8" x14ac:dyDescent="0.2">
      <c r="B2506" s="2"/>
      <c r="F2506">
        <v>29</v>
      </c>
      <c r="G2506" t="s">
        <v>83</v>
      </c>
      <c r="H2506" t="s">
        <v>2192</v>
      </c>
    </row>
    <row r="2507" spans="2:8" x14ac:dyDescent="0.2">
      <c r="B2507" s="2"/>
      <c r="F2507">
        <v>29</v>
      </c>
      <c r="G2507" t="s">
        <v>83</v>
      </c>
      <c r="H2507" t="s">
        <v>2039</v>
      </c>
    </row>
    <row r="2508" spans="2:8" x14ac:dyDescent="0.2">
      <c r="B2508" s="2"/>
      <c r="F2508">
        <v>29</v>
      </c>
      <c r="G2508" t="s">
        <v>83</v>
      </c>
      <c r="H2508" t="s">
        <v>949</v>
      </c>
    </row>
    <row r="2509" spans="2:8" x14ac:dyDescent="0.2">
      <c r="B2509" s="2"/>
      <c r="F2509">
        <v>29</v>
      </c>
      <c r="G2509" t="s">
        <v>83</v>
      </c>
      <c r="H2509" t="s">
        <v>2193</v>
      </c>
    </row>
    <row r="2510" spans="2:8" x14ac:dyDescent="0.2">
      <c r="B2510" s="2"/>
      <c r="F2510">
        <v>29</v>
      </c>
      <c r="G2510" t="s">
        <v>83</v>
      </c>
      <c r="H2510" t="s">
        <v>280</v>
      </c>
    </row>
    <row r="2511" spans="2:8" x14ac:dyDescent="0.2">
      <c r="B2511" s="2"/>
      <c r="F2511">
        <v>29</v>
      </c>
      <c r="G2511" t="s">
        <v>83</v>
      </c>
      <c r="H2511" t="s">
        <v>2194</v>
      </c>
    </row>
    <row r="2512" spans="2:8" x14ac:dyDescent="0.2">
      <c r="B2512" s="2"/>
      <c r="F2512">
        <v>29</v>
      </c>
      <c r="G2512" t="s">
        <v>83</v>
      </c>
      <c r="H2512" t="s">
        <v>281</v>
      </c>
    </row>
    <row r="2513" spans="2:8" x14ac:dyDescent="0.2">
      <c r="B2513" s="2"/>
      <c r="F2513">
        <v>29</v>
      </c>
      <c r="G2513" t="s">
        <v>83</v>
      </c>
      <c r="H2513" t="s">
        <v>908</v>
      </c>
    </row>
    <row r="2514" spans="2:8" x14ac:dyDescent="0.2">
      <c r="B2514" s="2"/>
      <c r="F2514">
        <v>29</v>
      </c>
      <c r="G2514" t="s">
        <v>83</v>
      </c>
      <c r="H2514" t="s">
        <v>174</v>
      </c>
    </row>
    <row r="2515" spans="2:8" x14ac:dyDescent="0.2">
      <c r="B2515" s="2"/>
      <c r="F2515">
        <v>29</v>
      </c>
      <c r="G2515" t="s">
        <v>83</v>
      </c>
      <c r="H2515" t="s">
        <v>1023</v>
      </c>
    </row>
    <row r="2516" spans="2:8" x14ac:dyDescent="0.2">
      <c r="B2516" s="2"/>
      <c r="F2516">
        <v>29</v>
      </c>
      <c r="G2516" t="s">
        <v>83</v>
      </c>
      <c r="H2516" t="s">
        <v>2195</v>
      </c>
    </row>
    <row r="2517" spans="2:8" x14ac:dyDescent="0.2">
      <c r="B2517" s="2"/>
      <c r="F2517">
        <v>29</v>
      </c>
      <c r="G2517" t="s">
        <v>83</v>
      </c>
      <c r="H2517" t="s">
        <v>680</v>
      </c>
    </row>
    <row r="2518" spans="2:8" x14ac:dyDescent="0.2">
      <c r="B2518" s="2"/>
      <c r="F2518">
        <v>29</v>
      </c>
      <c r="G2518" t="s">
        <v>83</v>
      </c>
      <c r="H2518" t="s">
        <v>2196</v>
      </c>
    </row>
    <row r="2519" spans="2:8" x14ac:dyDescent="0.2">
      <c r="B2519" s="2"/>
      <c r="F2519">
        <v>29</v>
      </c>
      <c r="G2519" t="s">
        <v>83</v>
      </c>
      <c r="H2519" t="s">
        <v>283</v>
      </c>
    </row>
    <row r="2520" spans="2:8" x14ac:dyDescent="0.2">
      <c r="B2520" s="2"/>
      <c r="F2520">
        <v>29</v>
      </c>
      <c r="G2520" t="s">
        <v>83</v>
      </c>
      <c r="H2520" t="s">
        <v>1027</v>
      </c>
    </row>
    <row r="2521" spans="2:8" x14ac:dyDescent="0.2">
      <c r="B2521" s="2"/>
      <c r="F2521">
        <v>29</v>
      </c>
      <c r="G2521" t="s">
        <v>83</v>
      </c>
      <c r="H2521" t="s">
        <v>813</v>
      </c>
    </row>
    <row r="2522" spans="2:8" x14ac:dyDescent="0.2">
      <c r="B2522" s="2"/>
      <c r="F2522">
        <v>29</v>
      </c>
      <c r="G2522" t="s">
        <v>83</v>
      </c>
      <c r="H2522" t="s">
        <v>910</v>
      </c>
    </row>
    <row r="2523" spans="2:8" x14ac:dyDescent="0.2">
      <c r="B2523" s="2"/>
      <c r="F2523">
        <v>29</v>
      </c>
      <c r="G2523" t="s">
        <v>83</v>
      </c>
      <c r="H2523" t="s">
        <v>2197</v>
      </c>
    </row>
    <row r="2524" spans="2:8" x14ac:dyDescent="0.2">
      <c r="B2524" s="2"/>
      <c r="F2524">
        <v>29</v>
      </c>
      <c r="G2524" t="s">
        <v>83</v>
      </c>
      <c r="H2524" t="s">
        <v>815</v>
      </c>
    </row>
    <row r="2525" spans="2:8" x14ac:dyDescent="0.2">
      <c r="B2525" s="2"/>
      <c r="F2525">
        <v>29</v>
      </c>
      <c r="G2525" t="s">
        <v>83</v>
      </c>
      <c r="H2525" t="s">
        <v>285</v>
      </c>
    </row>
    <row r="2526" spans="2:8" x14ac:dyDescent="0.2">
      <c r="B2526" s="2"/>
      <c r="F2526">
        <v>29</v>
      </c>
      <c r="G2526" t="s">
        <v>83</v>
      </c>
      <c r="H2526" t="s">
        <v>181</v>
      </c>
    </row>
    <row r="2527" spans="2:8" x14ac:dyDescent="0.2">
      <c r="B2527" s="2"/>
      <c r="F2527">
        <v>29</v>
      </c>
      <c r="G2527" t="s">
        <v>83</v>
      </c>
      <c r="H2527" t="s">
        <v>816</v>
      </c>
    </row>
    <row r="2528" spans="2:8" x14ac:dyDescent="0.2">
      <c r="B2528" s="2"/>
      <c r="F2528">
        <v>29</v>
      </c>
      <c r="G2528" t="s">
        <v>83</v>
      </c>
      <c r="H2528" t="s">
        <v>2198</v>
      </c>
    </row>
    <row r="2529" spans="2:8" x14ac:dyDescent="0.2">
      <c r="B2529" s="2"/>
      <c r="F2529">
        <v>29</v>
      </c>
      <c r="G2529" t="s">
        <v>83</v>
      </c>
      <c r="H2529" t="s">
        <v>2199</v>
      </c>
    </row>
    <row r="2530" spans="2:8" x14ac:dyDescent="0.2">
      <c r="B2530" s="2"/>
      <c r="F2530">
        <v>29</v>
      </c>
      <c r="G2530" t="s">
        <v>83</v>
      </c>
      <c r="H2530" t="s">
        <v>290</v>
      </c>
    </row>
    <row r="2531" spans="2:8" x14ac:dyDescent="0.2">
      <c r="B2531" s="2"/>
      <c r="F2531">
        <v>29</v>
      </c>
      <c r="G2531" t="s">
        <v>83</v>
      </c>
      <c r="H2531" t="s">
        <v>694</v>
      </c>
    </row>
    <row r="2532" spans="2:8" x14ac:dyDescent="0.2">
      <c r="B2532" s="2"/>
      <c r="F2532">
        <v>29</v>
      </c>
      <c r="G2532" t="s">
        <v>83</v>
      </c>
      <c r="H2532" t="s">
        <v>191</v>
      </c>
    </row>
    <row r="2533" spans="2:8" x14ac:dyDescent="0.2">
      <c r="B2533" s="2"/>
      <c r="F2533">
        <v>29</v>
      </c>
      <c r="G2533" t="s">
        <v>83</v>
      </c>
      <c r="H2533" t="s">
        <v>866</v>
      </c>
    </row>
    <row r="2534" spans="2:8" x14ac:dyDescent="0.2">
      <c r="B2534" s="2"/>
      <c r="F2534">
        <v>29</v>
      </c>
      <c r="G2534" t="s">
        <v>83</v>
      </c>
      <c r="H2534" t="s">
        <v>192</v>
      </c>
    </row>
    <row r="2535" spans="2:8" x14ac:dyDescent="0.2">
      <c r="B2535" s="2"/>
      <c r="F2535">
        <v>29</v>
      </c>
      <c r="G2535" t="s">
        <v>83</v>
      </c>
      <c r="H2535" t="s">
        <v>2201</v>
      </c>
    </row>
    <row r="2536" spans="2:8" x14ac:dyDescent="0.2">
      <c r="B2536" s="2"/>
      <c r="F2536">
        <v>29</v>
      </c>
      <c r="G2536" t="s">
        <v>83</v>
      </c>
      <c r="H2536" t="s">
        <v>406</v>
      </c>
    </row>
    <row r="2537" spans="2:8" x14ac:dyDescent="0.2">
      <c r="B2537" s="2"/>
      <c r="F2537">
        <v>29</v>
      </c>
      <c r="G2537" t="s">
        <v>83</v>
      </c>
      <c r="H2537" t="s">
        <v>2202</v>
      </c>
    </row>
    <row r="2538" spans="2:8" x14ac:dyDescent="0.2">
      <c r="B2538" s="2"/>
      <c r="F2538">
        <v>29</v>
      </c>
      <c r="G2538" t="s">
        <v>83</v>
      </c>
      <c r="H2538" t="s">
        <v>197</v>
      </c>
    </row>
    <row r="2539" spans="2:8" x14ac:dyDescent="0.2">
      <c r="B2539" s="2"/>
      <c r="F2539">
        <v>29</v>
      </c>
      <c r="G2539" t="s">
        <v>83</v>
      </c>
      <c r="H2539" t="s">
        <v>2203</v>
      </c>
    </row>
    <row r="2540" spans="2:8" x14ac:dyDescent="0.2">
      <c r="B2540" s="2"/>
      <c r="F2540">
        <v>29</v>
      </c>
      <c r="G2540" t="s">
        <v>83</v>
      </c>
      <c r="H2540" t="s">
        <v>2204</v>
      </c>
    </row>
    <row r="2541" spans="2:8" x14ac:dyDescent="0.2">
      <c r="B2541" s="2"/>
      <c r="F2541">
        <v>29</v>
      </c>
      <c r="G2541" t="s">
        <v>83</v>
      </c>
      <c r="H2541" t="s">
        <v>199</v>
      </c>
    </row>
    <row r="2542" spans="2:8" x14ac:dyDescent="0.2">
      <c r="B2542" s="2"/>
      <c r="F2542">
        <v>29</v>
      </c>
      <c r="G2542" t="s">
        <v>83</v>
      </c>
      <c r="H2542" t="s">
        <v>825</v>
      </c>
    </row>
    <row r="2543" spans="2:8" x14ac:dyDescent="0.2">
      <c r="B2543" s="2"/>
      <c r="F2543">
        <v>29</v>
      </c>
      <c r="G2543" t="s">
        <v>83</v>
      </c>
      <c r="H2543" t="s">
        <v>872</v>
      </c>
    </row>
    <row r="2544" spans="2:8" x14ac:dyDescent="0.2">
      <c r="B2544" s="2"/>
      <c r="F2544">
        <v>29</v>
      </c>
      <c r="G2544" t="s">
        <v>83</v>
      </c>
      <c r="H2544" t="s">
        <v>201</v>
      </c>
    </row>
    <row r="2545" spans="2:8" x14ac:dyDescent="0.2">
      <c r="B2545" s="2"/>
      <c r="F2545">
        <v>29</v>
      </c>
      <c r="G2545" t="s">
        <v>83</v>
      </c>
      <c r="H2545" t="s">
        <v>2205</v>
      </c>
    </row>
    <row r="2546" spans="2:8" x14ac:dyDescent="0.2">
      <c r="B2546" s="2"/>
      <c r="F2546">
        <v>29</v>
      </c>
      <c r="G2546" t="s">
        <v>83</v>
      </c>
      <c r="H2546" t="s">
        <v>2206</v>
      </c>
    </row>
    <row r="2547" spans="2:8" x14ac:dyDescent="0.2">
      <c r="B2547" s="2"/>
      <c r="F2547">
        <v>29</v>
      </c>
      <c r="G2547" t="s">
        <v>83</v>
      </c>
      <c r="H2547" t="s">
        <v>301</v>
      </c>
    </row>
    <row r="2548" spans="2:8" x14ac:dyDescent="0.2">
      <c r="B2548" s="2"/>
      <c r="F2548">
        <v>29</v>
      </c>
      <c r="G2548" t="s">
        <v>83</v>
      </c>
      <c r="H2548" t="s">
        <v>2207</v>
      </c>
    </row>
    <row r="2549" spans="2:8" x14ac:dyDescent="0.2">
      <c r="B2549" s="2"/>
      <c r="F2549">
        <v>29</v>
      </c>
      <c r="G2549" t="s">
        <v>83</v>
      </c>
      <c r="H2549" t="s">
        <v>2058</v>
      </c>
    </row>
    <row r="2550" spans="2:8" x14ac:dyDescent="0.2">
      <c r="B2550" s="2"/>
      <c r="F2550">
        <v>29</v>
      </c>
      <c r="G2550" t="s">
        <v>83</v>
      </c>
      <c r="H2550" t="s">
        <v>203</v>
      </c>
    </row>
    <row r="2551" spans="2:8" x14ac:dyDescent="0.2">
      <c r="B2551" s="2"/>
      <c r="F2551">
        <v>29</v>
      </c>
      <c r="G2551" t="s">
        <v>83</v>
      </c>
      <c r="H2551" t="s">
        <v>722</v>
      </c>
    </row>
    <row r="2552" spans="2:8" x14ac:dyDescent="0.2">
      <c r="B2552" s="2"/>
      <c r="F2552">
        <v>29</v>
      </c>
      <c r="G2552" t="s">
        <v>83</v>
      </c>
      <c r="H2552" t="s">
        <v>204</v>
      </c>
    </row>
    <row r="2553" spans="2:8" x14ac:dyDescent="0.2">
      <c r="B2553" s="2"/>
      <c r="F2553">
        <v>29</v>
      </c>
      <c r="G2553" t="s">
        <v>83</v>
      </c>
      <c r="H2553" t="s">
        <v>304</v>
      </c>
    </row>
    <row r="2554" spans="2:8" x14ac:dyDescent="0.2">
      <c r="B2554" s="2"/>
      <c r="F2554">
        <v>29</v>
      </c>
      <c r="G2554" t="s">
        <v>83</v>
      </c>
      <c r="H2554" t="s">
        <v>834</v>
      </c>
    </row>
    <row r="2555" spans="2:8" x14ac:dyDescent="0.2">
      <c r="B2555" s="2"/>
      <c r="F2555">
        <v>29</v>
      </c>
      <c r="G2555" t="s">
        <v>83</v>
      </c>
      <c r="H2555" t="s">
        <v>2208</v>
      </c>
    </row>
    <row r="2556" spans="2:8" x14ac:dyDescent="0.2">
      <c r="B2556" s="2"/>
      <c r="F2556">
        <v>29</v>
      </c>
      <c r="G2556" t="s">
        <v>83</v>
      </c>
      <c r="H2556" t="s">
        <v>305</v>
      </c>
    </row>
    <row r="2557" spans="2:8" x14ac:dyDescent="0.2">
      <c r="B2557" s="2"/>
      <c r="F2557">
        <v>29</v>
      </c>
      <c r="G2557" t="s">
        <v>83</v>
      </c>
      <c r="H2557" t="s">
        <v>207</v>
      </c>
    </row>
    <row r="2558" spans="2:8" x14ac:dyDescent="0.2">
      <c r="B2558" s="2"/>
      <c r="F2558">
        <v>29</v>
      </c>
      <c r="G2558" t="s">
        <v>83</v>
      </c>
      <c r="H2558" t="s">
        <v>798</v>
      </c>
    </row>
    <row r="2559" spans="2:8" x14ac:dyDescent="0.2">
      <c r="B2559" s="2"/>
      <c r="F2559">
        <v>29</v>
      </c>
      <c r="G2559" t="s">
        <v>83</v>
      </c>
      <c r="H2559" t="s">
        <v>306</v>
      </c>
    </row>
    <row r="2560" spans="2:8" x14ac:dyDescent="0.2">
      <c r="B2560" s="2"/>
      <c r="F2560">
        <v>29</v>
      </c>
      <c r="G2560" t="s">
        <v>83</v>
      </c>
      <c r="H2560" t="s">
        <v>922</v>
      </c>
    </row>
    <row r="2561" spans="2:8" x14ac:dyDescent="0.2">
      <c r="B2561" s="2"/>
      <c r="F2561">
        <v>29</v>
      </c>
      <c r="G2561" t="s">
        <v>83</v>
      </c>
      <c r="H2561" t="s">
        <v>836</v>
      </c>
    </row>
    <row r="2562" spans="2:8" x14ac:dyDescent="0.2">
      <c r="B2562" s="2"/>
      <c r="F2562">
        <v>29</v>
      </c>
      <c r="G2562" t="s">
        <v>83</v>
      </c>
      <c r="H2562" t="s">
        <v>211</v>
      </c>
    </row>
    <row r="2563" spans="2:8" x14ac:dyDescent="0.2">
      <c r="B2563" s="2"/>
      <c r="F2563">
        <v>29</v>
      </c>
      <c r="G2563" t="s">
        <v>83</v>
      </c>
      <c r="H2563" t="s">
        <v>212</v>
      </c>
    </row>
    <row r="2564" spans="2:8" x14ac:dyDescent="0.2">
      <c r="B2564" s="2"/>
      <c r="F2564">
        <v>29</v>
      </c>
      <c r="G2564" t="s">
        <v>83</v>
      </c>
      <c r="H2564" t="s">
        <v>2210</v>
      </c>
    </row>
    <row r="2565" spans="2:8" x14ac:dyDescent="0.2">
      <c r="B2565" s="2"/>
      <c r="F2565">
        <v>29</v>
      </c>
      <c r="G2565" t="s">
        <v>83</v>
      </c>
      <c r="H2565" t="s">
        <v>214</v>
      </c>
    </row>
    <row r="2566" spans="2:8" x14ac:dyDescent="0.2">
      <c r="B2566" s="2"/>
      <c r="F2566">
        <v>29</v>
      </c>
      <c r="G2566" t="s">
        <v>83</v>
      </c>
      <c r="H2566" t="s">
        <v>2209</v>
      </c>
    </row>
    <row r="2567" spans="2:8" x14ac:dyDescent="0.2">
      <c r="B2567" s="2"/>
      <c r="F2567">
        <v>29</v>
      </c>
      <c r="G2567" t="s">
        <v>83</v>
      </c>
      <c r="H2567" t="s">
        <v>844</v>
      </c>
    </row>
    <row r="2568" spans="2:8" x14ac:dyDescent="0.2">
      <c r="B2568" s="2"/>
      <c r="F2568">
        <v>29</v>
      </c>
      <c r="G2568" t="s">
        <v>83</v>
      </c>
      <c r="H2568" t="s">
        <v>310</v>
      </c>
    </row>
    <row r="2569" spans="2:8" x14ac:dyDescent="0.2">
      <c r="B2569" s="2"/>
      <c r="F2569">
        <v>29</v>
      </c>
      <c r="G2569" t="s">
        <v>83</v>
      </c>
      <c r="H2569" t="s">
        <v>112</v>
      </c>
    </row>
    <row r="2570" spans="2:8" x14ac:dyDescent="0.2">
      <c r="B2570" s="2"/>
      <c r="F2570">
        <v>29</v>
      </c>
      <c r="G2570" t="s">
        <v>83</v>
      </c>
      <c r="H2570" t="s">
        <v>2211</v>
      </c>
    </row>
    <row r="2571" spans="2:8" x14ac:dyDescent="0.2">
      <c r="B2571" s="2"/>
      <c r="F2571">
        <v>29</v>
      </c>
      <c r="G2571" t="s">
        <v>83</v>
      </c>
      <c r="H2571" t="s">
        <v>217</v>
      </c>
    </row>
    <row r="2572" spans="2:8" x14ac:dyDescent="0.2">
      <c r="B2572" s="2"/>
      <c r="F2572">
        <v>29</v>
      </c>
      <c r="G2572" t="s">
        <v>83</v>
      </c>
      <c r="H2572" t="s">
        <v>218</v>
      </c>
    </row>
    <row r="2573" spans="2:8" x14ac:dyDescent="0.2">
      <c r="B2573" s="2"/>
      <c r="F2573">
        <v>29</v>
      </c>
      <c r="G2573" t="s">
        <v>83</v>
      </c>
      <c r="H2573" t="s">
        <v>219</v>
      </c>
    </row>
    <row r="2574" spans="2:8" x14ac:dyDescent="0.2">
      <c r="B2574" s="2"/>
      <c r="F2574">
        <v>29</v>
      </c>
      <c r="G2574" t="s">
        <v>83</v>
      </c>
      <c r="H2574" t="s">
        <v>2212</v>
      </c>
    </row>
    <row r="2575" spans="2:8" x14ac:dyDescent="0.2">
      <c r="B2575" s="2"/>
      <c r="F2575">
        <v>29</v>
      </c>
      <c r="G2575" t="s">
        <v>83</v>
      </c>
      <c r="H2575" t="s">
        <v>311</v>
      </c>
    </row>
    <row r="2576" spans="2:8" x14ac:dyDescent="0.2">
      <c r="B2576" s="2"/>
      <c r="F2576">
        <v>29</v>
      </c>
      <c r="G2576" t="s">
        <v>83</v>
      </c>
      <c r="H2576" t="s">
        <v>2213</v>
      </c>
    </row>
    <row r="2577" spans="2:8" x14ac:dyDescent="0.2">
      <c r="B2577" s="2"/>
      <c r="F2577">
        <v>29</v>
      </c>
      <c r="G2577" t="s">
        <v>83</v>
      </c>
      <c r="H2577" t="s">
        <v>119</v>
      </c>
    </row>
    <row r="2578" spans="2:8" x14ac:dyDescent="0.2">
      <c r="B2578" s="2"/>
      <c r="F2578">
        <v>29</v>
      </c>
      <c r="G2578" t="s">
        <v>83</v>
      </c>
      <c r="H2578" t="s">
        <v>985</v>
      </c>
    </row>
    <row r="2579" spans="2:8" x14ac:dyDescent="0.2">
      <c r="B2579" s="2"/>
      <c r="F2579">
        <v>29</v>
      </c>
      <c r="G2579" t="s">
        <v>83</v>
      </c>
      <c r="H2579" t="s">
        <v>2214</v>
      </c>
    </row>
    <row r="2580" spans="2:8" x14ac:dyDescent="0.2">
      <c r="B2580" s="2"/>
      <c r="F2580">
        <v>29</v>
      </c>
      <c r="G2580" t="s">
        <v>83</v>
      </c>
      <c r="H2580" t="s">
        <v>2215</v>
      </c>
    </row>
    <row r="2581" spans="2:8" x14ac:dyDescent="0.2">
      <c r="B2581" s="2"/>
      <c r="F2581">
        <v>29</v>
      </c>
      <c r="G2581" t="s">
        <v>83</v>
      </c>
      <c r="H2581" t="s">
        <v>220</v>
      </c>
    </row>
    <row r="2582" spans="2:8" x14ac:dyDescent="0.2">
      <c r="B2582" s="2"/>
      <c r="F2582">
        <v>29</v>
      </c>
      <c r="G2582" t="s">
        <v>83</v>
      </c>
      <c r="H2582" t="s">
        <v>2216</v>
      </c>
    </row>
    <row r="2583" spans="2:8" x14ac:dyDescent="0.2">
      <c r="B2583" s="2"/>
      <c r="F2583">
        <v>29</v>
      </c>
      <c r="G2583" t="s">
        <v>83</v>
      </c>
      <c r="H2583" t="s">
        <v>2217</v>
      </c>
    </row>
    <row r="2584" spans="2:8" x14ac:dyDescent="0.2">
      <c r="B2584" s="2"/>
      <c r="F2584">
        <v>29</v>
      </c>
      <c r="G2584" t="s">
        <v>83</v>
      </c>
      <c r="H2584" t="s">
        <v>222</v>
      </c>
    </row>
    <row r="2585" spans="2:8" x14ac:dyDescent="0.2">
      <c r="B2585" s="2"/>
      <c r="F2585">
        <v>29</v>
      </c>
      <c r="G2585" t="s">
        <v>83</v>
      </c>
      <c r="H2585" t="s">
        <v>2218</v>
      </c>
    </row>
    <row r="2586" spans="2:8" x14ac:dyDescent="0.2">
      <c r="B2586" s="2"/>
      <c r="F2586">
        <v>29</v>
      </c>
      <c r="G2586" t="s">
        <v>83</v>
      </c>
      <c r="H2586" t="s">
        <v>315</v>
      </c>
    </row>
    <row r="2587" spans="2:8" x14ac:dyDescent="0.2">
      <c r="B2587" s="2"/>
      <c r="F2587">
        <v>29</v>
      </c>
      <c r="G2587" t="s">
        <v>83</v>
      </c>
      <c r="H2587" t="s">
        <v>318</v>
      </c>
    </row>
    <row r="2588" spans="2:8" x14ac:dyDescent="0.2">
      <c r="B2588" s="2"/>
      <c r="F2588">
        <v>29</v>
      </c>
      <c r="G2588" t="s">
        <v>83</v>
      </c>
      <c r="H2588" t="s">
        <v>654</v>
      </c>
    </row>
    <row r="2589" spans="2:8" x14ac:dyDescent="0.2">
      <c r="B2589" s="2"/>
      <c r="F2589">
        <v>29</v>
      </c>
      <c r="G2589" t="s">
        <v>83</v>
      </c>
      <c r="H2589" t="s">
        <v>2219</v>
      </c>
    </row>
    <row r="2590" spans="2:8" x14ac:dyDescent="0.2">
      <c r="B2590" s="2"/>
      <c r="F2590">
        <v>29</v>
      </c>
      <c r="G2590" t="s">
        <v>83</v>
      </c>
      <c r="H2590" t="s">
        <v>223</v>
      </c>
    </row>
    <row r="2591" spans="2:8" x14ac:dyDescent="0.2">
      <c r="B2591" s="2"/>
      <c r="F2591">
        <v>29</v>
      </c>
      <c r="G2591" t="s">
        <v>83</v>
      </c>
      <c r="H2591" t="s">
        <v>2220</v>
      </c>
    </row>
    <row r="2592" spans="2:8" x14ac:dyDescent="0.2">
      <c r="B2592" s="2"/>
      <c r="F2592">
        <v>29</v>
      </c>
      <c r="G2592" t="s">
        <v>83</v>
      </c>
      <c r="H2592" t="s">
        <v>2221</v>
      </c>
    </row>
    <row r="2593" spans="2:8" x14ac:dyDescent="0.2">
      <c r="B2593" s="2"/>
      <c r="F2593">
        <v>29</v>
      </c>
      <c r="G2593" t="s">
        <v>83</v>
      </c>
      <c r="H2593" t="s">
        <v>886</v>
      </c>
    </row>
    <row r="2594" spans="2:8" x14ac:dyDescent="0.2">
      <c r="B2594" s="2"/>
      <c r="F2594">
        <v>29</v>
      </c>
      <c r="G2594" t="s">
        <v>83</v>
      </c>
      <c r="H2594" t="s">
        <v>320</v>
      </c>
    </row>
    <row r="2595" spans="2:8" x14ac:dyDescent="0.2">
      <c r="B2595" s="2"/>
      <c r="F2595">
        <v>29</v>
      </c>
      <c r="G2595" t="s">
        <v>83</v>
      </c>
      <c r="H2595" t="s">
        <v>852</v>
      </c>
    </row>
    <row r="2596" spans="2:8" x14ac:dyDescent="0.2">
      <c r="B2596" s="2"/>
      <c r="F2596">
        <v>29</v>
      </c>
      <c r="G2596" t="s">
        <v>83</v>
      </c>
      <c r="H2596" t="s">
        <v>2225</v>
      </c>
    </row>
    <row r="2597" spans="2:8" x14ac:dyDescent="0.2">
      <c r="B2597" s="2"/>
      <c r="F2597">
        <v>29</v>
      </c>
      <c r="G2597" t="s">
        <v>83</v>
      </c>
      <c r="H2597" t="s">
        <v>321</v>
      </c>
    </row>
    <row r="2598" spans="2:8" x14ac:dyDescent="0.2">
      <c r="B2598" s="2"/>
      <c r="F2598">
        <v>29</v>
      </c>
      <c r="G2598" t="s">
        <v>83</v>
      </c>
      <c r="H2598" t="s">
        <v>2226</v>
      </c>
    </row>
    <row r="2599" spans="2:8" x14ac:dyDescent="0.2">
      <c r="B2599" s="2"/>
      <c r="F2599">
        <v>29</v>
      </c>
      <c r="G2599" t="s">
        <v>83</v>
      </c>
      <c r="H2599" t="s">
        <v>226</v>
      </c>
    </row>
    <row r="2600" spans="2:8" x14ac:dyDescent="0.2">
      <c r="B2600" s="2"/>
      <c r="F2600">
        <v>29</v>
      </c>
      <c r="G2600" t="s">
        <v>83</v>
      </c>
      <c r="H2600" t="s">
        <v>2222</v>
      </c>
    </row>
    <row r="2601" spans="2:8" x14ac:dyDescent="0.2">
      <c r="B2601" s="2"/>
      <c r="F2601">
        <v>29</v>
      </c>
      <c r="G2601" t="s">
        <v>83</v>
      </c>
      <c r="H2601" t="s">
        <v>225</v>
      </c>
    </row>
    <row r="2602" spans="2:8" x14ac:dyDescent="0.2">
      <c r="B2602" s="2"/>
      <c r="F2602">
        <v>29</v>
      </c>
      <c r="G2602" t="s">
        <v>83</v>
      </c>
      <c r="H2602" t="s">
        <v>2224</v>
      </c>
    </row>
    <row r="2603" spans="2:8" x14ac:dyDescent="0.2">
      <c r="B2603" s="2"/>
      <c r="F2603">
        <v>29</v>
      </c>
      <c r="G2603" t="s">
        <v>83</v>
      </c>
      <c r="H2603" t="s">
        <v>2141</v>
      </c>
    </row>
    <row r="2604" spans="2:8" x14ac:dyDescent="0.2">
      <c r="B2604" s="2"/>
      <c r="F2604">
        <v>29</v>
      </c>
      <c r="G2604" t="s">
        <v>83</v>
      </c>
      <c r="H2604" t="s">
        <v>2230</v>
      </c>
    </row>
    <row r="2605" spans="2:8" x14ac:dyDescent="0.2">
      <c r="B2605" s="2"/>
      <c r="F2605">
        <v>29</v>
      </c>
      <c r="G2605" t="s">
        <v>83</v>
      </c>
      <c r="H2605" t="s">
        <v>2223</v>
      </c>
    </row>
    <row r="2606" spans="2:8" x14ac:dyDescent="0.2">
      <c r="B2606" s="2"/>
      <c r="F2606">
        <v>29</v>
      </c>
      <c r="G2606" t="s">
        <v>83</v>
      </c>
      <c r="H2606" t="s">
        <v>2227</v>
      </c>
    </row>
    <row r="2607" spans="2:8" x14ac:dyDescent="0.2">
      <c r="B2607" s="2"/>
      <c r="F2607">
        <v>29</v>
      </c>
      <c r="G2607" t="s">
        <v>83</v>
      </c>
      <c r="H2607" t="s">
        <v>326</v>
      </c>
    </row>
    <row r="2608" spans="2:8" x14ac:dyDescent="0.2">
      <c r="B2608" s="2"/>
      <c r="F2608">
        <v>29</v>
      </c>
      <c r="G2608" t="s">
        <v>83</v>
      </c>
      <c r="H2608" t="s">
        <v>892</v>
      </c>
    </row>
    <row r="2609" spans="2:8" x14ac:dyDescent="0.2">
      <c r="B2609" s="2"/>
      <c r="F2609">
        <v>29</v>
      </c>
      <c r="G2609" t="s">
        <v>83</v>
      </c>
      <c r="H2609" t="s">
        <v>2200</v>
      </c>
    </row>
    <row r="2610" spans="2:8" x14ac:dyDescent="0.2">
      <c r="B2610" s="2"/>
      <c r="F2610">
        <v>29</v>
      </c>
      <c r="G2610" t="s">
        <v>83</v>
      </c>
      <c r="H2610" t="s">
        <v>2228</v>
      </c>
    </row>
    <row r="2611" spans="2:8" x14ac:dyDescent="0.2">
      <c r="B2611" s="2"/>
      <c r="F2611">
        <v>29</v>
      </c>
      <c r="G2611" t="s">
        <v>83</v>
      </c>
      <c r="H2611" t="s">
        <v>120</v>
      </c>
    </row>
    <row r="2612" spans="2:8" x14ac:dyDescent="0.2">
      <c r="B2612" s="2"/>
      <c r="F2612">
        <v>29</v>
      </c>
      <c r="G2612" t="s">
        <v>83</v>
      </c>
      <c r="H2612" t="s">
        <v>2229</v>
      </c>
    </row>
    <row r="2613" spans="2:8" x14ac:dyDescent="0.2">
      <c r="B2613" s="2"/>
      <c r="F2613">
        <v>29</v>
      </c>
      <c r="G2613" t="s">
        <v>83</v>
      </c>
      <c r="H2613" t="s">
        <v>765</v>
      </c>
    </row>
    <row r="2614" spans="2:8" x14ac:dyDescent="0.2">
      <c r="B2614" s="2"/>
      <c r="F2614">
        <v>29</v>
      </c>
      <c r="G2614" t="s">
        <v>83</v>
      </c>
      <c r="H2614" t="s">
        <v>110</v>
      </c>
    </row>
    <row r="2615" spans="2:8" x14ac:dyDescent="0.2">
      <c r="B2615" s="2"/>
      <c r="F2615">
        <v>29</v>
      </c>
      <c r="G2615" t="s">
        <v>83</v>
      </c>
      <c r="H2615" t="s">
        <v>766</v>
      </c>
    </row>
    <row r="2616" spans="2:8" x14ac:dyDescent="0.2">
      <c r="B2616" s="2"/>
      <c r="F2616">
        <v>29</v>
      </c>
      <c r="G2616" t="s">
        <v>83</v>
      </c>
      <c r="H2616" t="s">
        <v>767</v>
      </c>
    </row>
    <row r="2617" spans="2:8" x14ac:dyDescent="0.2">
      <c r="B2617" s="2"/>
      <c r="F2617">
        <v>29</v>
      </c>
      <c r="G2617" t="s">
        <v>83</v>
      </c>
      <c r="H2617" t="s">
        <v>772</v>
      </c>
    </row>
    <row r="2618" spans="2:8" x14ac:dyDescent="0.2">
      <c r="B2618" s="2"/>
      <c r="F2618">
        <v>29</v>
      </c>
      <c r="G2618" t="s">
        <v>83</v>
      </c>
      <c r="H2618" t="s">
        <v>945</v>
      </c>
    </row>
    <row r="2619" spans="2:8" x14ac:dyDescent="0.2">
      <c r="B2619" s="2"/>
      <c r="F2619">
        <v>30</v>
      </c>
      <c r="G2619" t="s">
        <v>84</v>
      </c>
      <c r="H2619" t="s">
        <v>2231</v>
      </c>
    </row>
    <row r="2620" spans="2:8" x14ac:dyDescent="0.2">
      <c r="B2620" s="2"/>
      <c r="F2620">
        <v>30</v>
      </c>
      <c r="G2620" t="s">
        <v>84</v>
      </c>
      <c r="H2620" t="s">
        <v>2232</v>
      </c>
    </row>
    <row r="2621" spans="2:8" x14ac:dyDescent="0.2">
      <c r="B2621" s="2"/>
      <c r="F2621">
        <v>30</v>
      </c>
      <c r="G2621" t="s">
        <v>84</v>
      </c>
      <c r="H2621" t="s">
        <v>782</v>
      </c>
    </row>
    <row r="2622" spans="2:8" x14ac:dyDescent="0.2">
      <c r="B2622" s="2"/>
      <c r="F2622">
        <v>30</v>
      </c>
      <c r="G2622" t="s">
        <v>84</v>
      </c>
      <c r="H2622" t="s">
        <v>2233</v>
      </c>
    </row>
    <row r="2623" spans="2:8" x14ac:dyDescent="0.2">
      <c r="B2623" s="2"/>
      <c r="F2623">
        <v>30</v>
      </c>
      <c r="G2623" t="s">
        <v>84</v>
      </c>
      <c r="H2623" t="s">
        <v>2234</v>
      </c>
    </row>
    <row r="2624" spans="2:8" x14ac:dyDescent="0.2">
      <c r="B2624" s="2"/>
      <c r="F2624">
        <v>30</v>
      </c>
      <c r="G2624" t="s">
        <v>84</v>
      </c>
      <c r="H2624" t="s">
        <v>1027</v>
      </c>
    </row>
    <row r="2625" spans="2:8" x14ac:dyDescent="0.2">
      <c r="B2625" s="2"/>
      <c r="F2625">
        <v>30</v>
      </c>
      <c r="G2625" t="s">
        <v>84</v>
      </c>
      <c r="H2625" t="s">
        <v>2235</v>
      </c>
    </row>
    <row r="2626" spans="2:8" x14ac:dyDescent="0.2">
      <c r="B2626" s="2"/>
      <c r="F2626">
        <v>30</v>
      </c>
      <c r="G2626" t="s">
        <v>84</v>
      </c>
      <c r="H2626" t="s">
        <v>2236</v>
      </c>
    </row>
    <row r="2627" spans="2:8" x14ac:dyDescent="0.2">
      <c r="B2627" s="2"/>
      <c r="F2627">
        <v>30</v>
      </c>
      <c r="G2627" t="s">
        <v>84</v>
      </c>
      <c r="H2627" t="s">
        <v>402</v>
      </c>
    </row>
    <row r="2628" spans="2:8" x14ac:dyDescent="0.2">
      <c r="B2628" s="2"/>
      <c r="F2628">
        <v>30</v>
      </c>
      <c r="G2628" t="s">
        <v>84</v>
      </c>
      <c r="H2628" t="s">
        <v>2237</v>
      </c>
    </row>
    <row r="2629" spans="2:8" x14ac:dyDescent="0.2">
      <c r="B2629" s="2"/>
      <c r="F2629">
        <v>30</v>
      </c>
      <c r="G2629" t="s">
        <v>84</v>
      </c>
      <c r="H2629" t="s">
        <v>695</v>
      </c>
    </row>
    <row r="2630" spans="2:8" x14ac:dyDescent="0.2">
      <c r="B2630" s="2"/>
      <c r="F2630">
        <v>30</v>
      </c>
      <c r="G2630" t="s">
        <v>84</v>
      </c>
      <c r="H2630" t="s">
        <v>2238</v>
      </c>
    </row>
    <row r="2631" spans="2:8" x14ac:dyDescent="0.2">
      <c r="B2631" s="2"/>
      <c r="F2631">
        <v>30</v>
      </c>
      <c r="G2631" t="s">
        <v>84</v>
      </c>
      <c r="H2631" t="s">
        <v>2239</v>
      </c>
    </row>
    <row r="2632" spans="2:8" x14ac:dyDescent="0.2">
      <c r="B2632" s="2"/>
      <c r="F2632">
        <v>30</v>
      </c>
      <c r="G2632" t="s">
        <v>84</v>
      </c>
      <c r="H2632" t="s">
        <v>2240</v>
      </c>
    </row>
    <row r="2633" spans="2:8" x14ac:dyDescent="0.2">
      <c r="B2633" s="2"/>
      <c r="F2633">
        <v>30</v>
      </c>
      <c r="G2633" t="s">
        <v>84</v>
      </c>
      <c r="H2633" t="s">
        <v>2241</v>
      </c>
    </row>
    <row r="2634" spans="2:8" x14ac:dyDescent="0.2">
      <c r="B2634" s="2"/>
      <c r="F2634">
        <v>30</v>
      </c>
      <c r="G2634" t="s">
        <v>84</v>
      </c>
      <c r="H2634" t="s">
        <v>824</v>
      </c>
    </row>
    <row r="2635" spans="2:8" x14ac:dyDescent="0.2">
      <c r="B2635" s="2"/>
      <c r="F2635">
        <v>30</v>
      </c>
      <c r="G2635" t="s">
        <v>84</v>
      </c>
      <c r="H2635" t="s">
        <v>411</v>
      </c>
    </row>
    <row r="2636" spans="2:8" x14ac:dyDescent="0.2">
      <c r="B2636" s="2"/>
      <c r="F2636">
        <v>30</v>
      </c>
      <c r="G2636" t="s">
        <v>84</v>
      </c>
      <c r="H2636" t="s">
        <v>2242</v>
      </c>
    </row>
    <row r="2637" spans="2:8" x14ac:dyDescent="0.2">
      <c r="B2637" s="2"/>
      <c r="F2637">
        <v>30</v>
      </c>
      <c r="G2637" t="s">
        <v>84</v>
      </c>
      <c r="H2637" t="s">
        <v>2243</v>
      </c>
    </row>
    <row r="2638" spans="2:8" x14ac:dyDescent="0.2">
      <c r="B2638" s="2"/>
      <c r="F2638">
        <v>30</v>
      </c>
      <c r="G2638" t="s">
        <v>84</v>
      </c>
      <c r="H2638" t="s">
        <v>2244</v>
      </c>
    </row>
    <row r="2639" spans="2:8" x14ac:dyDescent="0.2">
      <c r="B2639" s="2"/>
      <c r="F2639">
        <v>30</v>
      </c>
      <c r="G2639" t="s">
        <v>84</v>
      </c>
      <c r="H2639" t="s">
        <v>2245</v>
      </c>
    </row>
    <row r="2640" spans="2:8" x14ac:dyDescent="0.2">
      <c r="B2640" s="2"/>
      <c r="F2640">
        <v>30</v>
      </c>
      <c r="G2640" t="s">
        <v>84</v>
      </c>
      <c r="H2640" t="s">
        <v>204</v>
      </c>
    </row>
    <row r="2641" spans="2:8" x14ac:dyDescent="0.2">
      <c r="B2641" s="2"/>
      <c r="F2641">
        <v>30</v>
      </c>
      <c r="G2641" t="s">
        <v>84</v>
      </c>
      <c r="H2641" t="s">
        <v>2246</v>
      </c>
    </row>
    <row r="2642" spans="2:8" x14ac:dyDescent="0.2">
      <c r="B2642" s="2"/>
      <c r="F2642">
        <v>30</v>
      </c>
      <c r="G2642" t="s">
        <v>84</v>
      </c>
      <c r="H2642" t="s">
        <v>348</v>
      </c>
    </row>
    <row r="2643" spans="2:8" x14ac:dyDescent="0.2">
      <c r="B2643" s="2"/>
      <c r="F2643">
        <v>30</v>
      </c>
      <c r="G2643" t="s">
        <v>84</v>
      </c>
      <c r="H2643" t="s">
        <v>2247</v>
      </c>
    </row>
    <row r="2644" spans="2:8" x14ac:dyDescent="0.2">
      <c r="B2644" s="2"/>
      <c r="F2644">
        <v>30</v>
      </c>
      <c r="G2644" t="s">
        <v>84</v>
      </c>
      <c r="H2644" t="s">
        <v>643</v>
      </c>
    </row>
    <row r="2645" spans="2:8" x14ac:dyDescent="0.2">
      <c r="B2645" s="2"/>
      <c r="F2645">
        <v>30</v>
      </c>
      <c r="G2645" t="s">
        <v>84</v>
      </c>
      <c r="H2645" t="s">
        <v>306</v>
      </c>
    </row>
    <row r="2646" spans="2:8" x14ac:dyDescent="0.2">
      <c r="B2646" s="2"/>
      <c r="F2646">
        <v>30</v>
      </c>
      <c r="G2646" t="s">
        <v>84</v>
      </c>
      <c r="H2646" t="s">
        <v>212</v>
      </c>
    </row>
    <row r="2647" spans="2:8" x14ac:dyDescent="0.2">
      <c r="B2647" s="2"/>
      <c r="F2647">
        <v>30</v>
      </c>
      <c r="G2647" t="s">
        <v>84</v>
      </c>
      <c r="H2647" t="s">
        <v>2248</v>
      </c>
    </row>
    <row r="2648" spans="2:8" x14ac:dyDescent="0.2">
      <c r="B2648" s="2"/>
      <c r="F2648">
        <v>30</v>
      </c>
      <c r="G2648" t="s">
        <v>84</v>
      </c>
      <c r="H2648" t="s">
        <v>2249</v>
      </c>
    </row>
    <row r="2649" spans="2:8" x14ac:dyDescent="0.2">
      <c r="B2649" s="2"/>
      <c r="F2649">
        <v>30</v>
      </c>
      <c r="G2649" t="s">
        <v>84</v>
      </c>
      <c r="H2649" t="s">
        <v>423</v>
      </c>
    </row>
    <row r="2650" spans="2:8" x14ac:dyDescent="0.2">
      <c r="B2650" s="2"/>
      <c r="F2650">
        <v>30</v>
      </c>
      <c r="G2650" t="s">
        <v>84</v>
      </c>
      <c r="H2650" t="s">
        <v>2250</v>
      </c>
    </row>
    <row r="2651" spans="2:8" x14ac:dyDescent="0.2">
      <c r="B2651" s="2"/>
      <c r="F2651">
        <v>30</v>
      </c>
      <c r="G2651" t="s">
        <v>84</v>
      </c>
      <c r="H2651" t="s">
        <v>2251</v>
      </c>
    </row>
    <row r="2652" spans="2:8" x14ac:dyDescent="0.2">
      <c r="B2652" s="2"/>
      <c r="F2652">
        <v>30</v>
      </c>
      <c r="G2652" t="s">
        <v>84</v>
      </c>
      <c r="H2652" t="s">
        <v>429</v>
      </c>
    </row>
    <row r="2653" spans="2:8" x14ac:dyDescent="0.2">
      <c r="B2653" s="2"/>
      <c r="F2653">
        <v>30</v>
      </c>
      <c r="G2653" t="s">
        <v>84</v>
      </c>
      <c r="H2653" t="s">
        <v>2252</v>
      </c>
    </row>
    <row r="2654" spans="2:8" x14ac:dyDescent="0.2">
      <c r="B2654" s="2"/>
      <c r="F2654">
        <v>30</v>
      </c>
      <c r="G2654" t="s">
        <v>84</v>
      </c>
      <c r="H2654" t="s">
        <v>313</v>
      </c>
    </row>
    <row r="2655" spans="2:8" x14ac:dyDescent="0.2">
      <c r="B2655" s="2"/>
      <c r="F2655">
        <v>30</v>
      </c>
      <c r="G2655" t="s">
        <v>84</v>
      </c>
      <c r="H2655" t="s">
        <v>2253</v>
      </c>
    </row>
    <row r="2656" spans="2:8" x14ac:dyDescent="0.2">
      <c r="B2656" s="2"/>
      <c r="F2656">
        <v>30</v>
      </c>
      <c r="G2656" t="s">
        <v>84</v>
      </c>
      <c r="H2656" t="s">
        <v>2254</v>
      </c>
    </row>
    <row r="2657" spans="2:8" x14ac:dyDescent="0.2">
      <c r="B2657" s="2"/>
      <c r="F2657">
        <v>30</v>
      </c>
      <c r="G2657" t="s">
        <v>84</v>
      </c>
      <c r="H2657" t="s">
        <v>1059</v>
      </c>
    </row>
    <row r="2658" spans="2:8" x14ac:dyDescent="0.2">
      <c r="B2658" s="2"/>
      <c r="F2658">
        <v>30</v>
      </c>
      <c r="G2658" t="s">
        <v>84</v>
      </c>
      <c r="H2658" t="s">
        <v>317</v>
      </c>
    </row>
    <row r="2659" spans="2:8" x14ac:dyDescent="0.2">
      <c r="B2659" s="2"/>
      <c r="F2659">
        <v>30</v>
      </c>
      <c r="G2659" t="s">
        <v>84</v>
      </c>
      <c r="H2659" t="s">
        <v>2255</v>
      </c>
    </row>
    <row r="2660" spans="2:8" x14ac:dyDescent="0.2">
      <c r="B2660" s="2"/>
      <c r="F2660">
        <v>30</v>
      </c>
      <c r="G2660" t="s">
        <v>84</v>
      </c>
      <c r="H2660" t="s">
        <v>849</v>
      </c>
    </row>
    <row r="2661" spans="2:8" x14ac:dyDescent="0.2">
      <c r="B2661" s="2"/>
      <c r="F2661">
        <v>30</v>
      </c>
      <c r="G2661" t="s">
        <v>84</v>
      </c>
      <c r="H2661" t="s">
        <v>2256</v>
      </c>
    </row>
    <row r="2662" spans="2:8" x14ac:dyDescent="0.2">
      <c r="B2662" s="2"/>
      <c r="F2662">
        <v>30</v>
      </c>
      <c r="G2662" t="s">
        <v>84</v>
      </c>
      <c r="H2662" t="s">
        <v>2257</v>
      </c>
    </row>
    <row r="2663" spans="2:8" x14ac:dyDescent="0.2">
      <c r="B2663" s="2"/>
      <c r="F2663">
        <v>30</v>
      </c>
      <c r="G2663" t="s">
        <v>84</v>
      </c>
      <c r="H2663" t="s">
        <v>2258</v>
      </c>
    </row>
    <row r="2664" spans="2:8" x14ac:dyDescent="0.2">
      <c r="B2664" s="2"/>
      <c r="F2664">
        <v>30</v>
      </c>
      <c r="G2664" t="s">
        <v>84</v>
      </c>
      <c r="H2664" t="s">
        <v>999</v>
      </c>
    </row>
    <row r="2665" spans="2:8" x14ac:dyDescent="0.2">
      <c r="B2665" s="2"/>
      <c r="F2665">
        <v>30</v>
      </c>
      <c r="G2665" t="s">
        <v>84</v>
      </c>
      <c r="H2665" t="s">
        <v>2259</v>
      </c>
    </row>
    <row r="2666" spans="2:8" x14ac:dyDescent="0.2">
      <c r="B2666" s="2"/>
      <c r="F2666">
        <v>30</v>
      </c>
      <c r="G2666" t="s">
        <v>84</v>
      </c>
      <c r="H2666" t="s">
        <v>2260</v>
      </c>
    </row>
    <row r="2667" spans="2:8" x14ac:dyDescent="0.2">
      <c r="B2667" s="2"/>
      <c r="F2667">
        <v>30</v>
      </c>
      <c r="G2667" t="s">
        <v>84</v>
      </c>
      <c r="H2667" t="s">
        <v>2261</v>
      </c>
    </row>
    <row r="2668" spans="2:8" x14ac:dyDescent="0.2">
      <c r="B2668" s="2"/>
      <c r="F2668">
        <v>30</v>
      </c>
      <c r="G2668" t="s">
        <v>84</v>
      </c>
      <c r="H2668" t="s">
        <v>806</v>
      </c>
    </row>
    <row r="2669" spans="2:8" x14ac:dyDescent="0.2">
      <c r="B2669" s="2"/>
      <c r="F2669">
        <v>30</v>
      </c>
      <c r="G2669" t="s">
        <v>84</v>
      </c>
      <c r="H2669" t="s">
        <v>2262</v>
      </c>
    </row>
    <row r="2670" spans="2:8" x14ac:dyDescent="0.2">
      <c r="B2670" s="2"/>
      <c r="F2670">
        <v>30</v>
      </c>
      <c r="G2670" t="s">
        <v>84</v>
      </c>
      <c r="H2670" t="s">
        <v>2263</v>
      </c>
    </row>
    <row r="2671" spans="2:8" x14ac:dyDescent="0.2">
      <c r="B2671" s="2"/>
      <c r="F2671">
        <v>30</v>
      </c>
      <c r="G2671" t="s">
        <v>84</v>
      </c>
      <c r="H2671" t="s">
        <v>808</v>
      </c>
    </row>
    <row r="2672" spans="2:8" x14ac:dyDescent="0.2">
      <c r="B2672" s="2"/>
      <c r="F2672">
        <v>30</v>
      </c>
      <c r="G2672" t="s">
        <v>84</v>
      </c>
      <c r="H2672" t="s">
        <v>2264</v>
      </c>
    </row>
    <row r="2673" spans="2:8" x14ac:dyDescent="0.2">
      <c r="B2673" s="2"/>
      <c r="F2673">
        <v>30</v>
      </c>
      <c r="G2673" t="s">
        <v>84</v>
      </c>
      <c r="H2673" t="s">
        <v>2265</v>
      </c>
    </row>
    <row r="2674" spans="2:8" x14ac:dyDescent="0.2">
      <c r="B2674" s="2"/>
      <c r="F2674">
        <v>30</v>
      </c>
      <c r="G2674" t="s">
        <v>84</v>
      </c>
      <c r="H2674" t="s">
        <v>2266</v>
      </c>
    </row>
    <row r="2675" spans="2:8" x14ac:dyDescent="0.2">
      <c r="B2675" s="2"/>
      <c r="F2675">
        <v>31</v>
      </c>
      <c r="G2675" t="s">
        <v>85</v>
      </c>
      <c r="H2675" t="s">
        <v>388</v>
      </c>
    </row>
    <row r="2676" spans="2:8" x14ac:dyDescent="0.2">
      <c r="B2676" s="2"/>
      <c r="F2676">
        <v>31</v>
      </c>
      <c r="G2676" t="s">
        <v>85</v>
      </c>
      <c r="H2676" t="s">
        <v>2267</v>
      </c>
    </row>
    <row r="2677" spans="2:8" x14ac:dyDescent="0.2">
      <c r="B2677" s="2"/>
      <c r="F2677">
        <v>31</v>
      </c>
      <c r="G2677" t="s">
        <v>85</v>
      </c>
      <c r="H2677" t="s">
        <v>2268</v>
      </c>
    </row>
    <row r="2678" spans="2:8" x14ac:dyDescent="0.2">
      <c r="B2678" s="2"/>
      <c r="F2678">
        <v>31</v>
      </c>
      <c r="G2678" t="s">
        <v>85</v>
      </c>
      <c r="H2678" t="s">
        <v>2269</v>
      </c>
    </row>
    <row r="2679" spans="2:8" x14ac:dyDescent="0.2">
      <c r="B2679" s="2"/>
      <c r="F2679">
        <v>31</v>
      </c>
      <c r="G2679" t="s">
        <v>85</v>
      </c>
      <c r="H2679" t="s">
        <v>782</v>
      </c>
    </row>
    <row r="2680" spans="2:8" x14ac:dyDescent="0.2">
      <c r="B2680" s="2"/>
      <c r="F2680">
        <v>31</v>
      </c>
      <c r="G2680" t="s">
        <v>85</v>
      </c>
      <c r="H2680" t="s">
        <v>281</v>
      </c>
    </row>
    <row r="2681" spans="2:8" x14ac:dyDescent="0.2">
      <c r="B2681" s="2"/>
      <c r="F2681">
        <v>31</v>
      </c>
      <c r="G2681" t="s">
        <v>85</v>
      </c>
      <c r="H2681" t="s">
        <v>2270</v>
      </c>
    </row>
    <row r="2682" spans="2:8" x14ac:dyDescent="0.2">
      <c r="B2682" s="2"/>
      <c r="F2682">
        <v>31</v>
      </c>
      <c r="G2682" t="s">
        <v>85</v>
      </c>
      <c r="H2682" t="s">
        <v>1017</v>
      </c>
    </row>
    <row r="2683" spans="2:8" x14ac:dyDescent="0.2">
      <c r="B2683" s="2"/>
      <c r="F2683">
        <v>31</v>
      </c>
      <c r="G2683" t="s">
        <v>85</v>
      </c>
      <c r="H2683" t="s">
        <v>811</v>
      </c>
    </row>
    <row r="2684" spans="2:8" x14ac:dyDescent="0.2">
      <c r="B2684" s="2"/>
      <c r="F2684">
        <v>31</v>
      </c>
      <c r="G2684" t="s">
        <v>85</v>
      </c>
      <c r="H2684" t="s">
        <v>2271</v>
      </c>
    </row>
    <row r="2685" spans="2:8" x14ac:dyDescent="0.2">
      <c r="B2685" s="2"/>
      <c r="F2685">
        <v>31</v>
      </c>
      <c r="G2685" t="s">
        <v>85</v>
      </c>
      <c r="H2685" t="s">
        <v>2272</v>
      </c>
    </row>
    <row r="2686" spans="2:8" x14ac:dyDescent="0.2">
      <c r="B2686" s="2"/>
      <c r="F2686">
        <v>31</v>
      </c>
      <c r="G2686" t="s">
        <v>85</v>
      </c>
      <c r="H2686" t="s">
        <v>174</v>
      </c>
    </row>
    <row r="2687" spans="2:8" x14ac:dyDescent="0.2">
      <c r="B2687" s="2"/>
      <c r="F2687">
        <v>31</v>
      </c>
      <c r="G2687" t="s">
        <v>85</v>
      </c>
      <c r="H2687" t="s">
        <v>813</v>
      </c>
    </row>
    <row r="2688" spans="2:8" x14ac:dyDescent="0.2">
      <c r="B2688" s="2"/>
      <c r="F2688">
        <v>31</v>
      </c>
      <c r="G2688" t="s">
        <v>85</v>
      </c>
      <c r="H2688" t="s">
        <v>910</v>
      </c>
    </row>
    <row r="2689" spans="2:8" x14ac:dyDescent="0.2">
      <c r="B2689" s="2"/>
      <c r="F2689">
        <v>31</v>
      </c>
      <c r="G2689" t="s">
        <v>85</v>
      </c>
      <c r="H2689" t="s">
        <v>951</v>
      </c>
    </row>
    <row r="2690" spans="2:8" x14ac:dyDescent="0.2">
      <c r="B2690" s="2"/>
      <c r="F2690">
        <v>31</v>
      </c>
      <c r="G2690" t="s">
        <v>85</v>
      </c>
      <c r="H2690" t="s">
        <v>2273</v>
      </c>
    </row>
    <row r="2691" spans="2:8" x14ac:dyDescent="0.2">
      <c r="B2691" s="2"/>
      <c r="F2691">
        <v>31</v>
      </c>
      <c r="G2691" t="s">
        <v>85</v>
      </c>
      <c r="H2691" t="s">
        <v>397</v>
      </c>
    </row>
    <row r="2692" spans="2:8" x14ac:dyDescent="0.2">
      <c r="B2692" s="2"/>
      <c r="F2692">
        <v>31</v>
      </c>
      <c r="G2692" t="s">
        <v>85</v>
      </c>
      <c r="H2692" t="s">
        <v>181</v>
      </c>
    </row>
    <row r="2693" spans="2:8" x14ac:dyDescent="0.2">
      <c r="B2693" s="2"/>
      <c r="F2693">
        <v>31</v>
      </c>
      <c r="G2693" t="s">
        <v>85</v>
      </c>
      <c r="H2693" t="s">
        <v>2274</v>
      </c>
    </row>
    <row r="2694" spans="2:8" x14ac:dyDescent="0.2">
      <c r="B2694" s="2"/>
      <c r="F2694">
        <v>31</v>
      </c>
      <c r="G2694" t="s">
        <v>85</v>
      </c>
      <c r="H2694" t="s">
        <v>2275</v>
      </c>
    </row>
    <row r="2695" spans="2:8" x14ac:dyDescent="0.2">
      <c r="B2695" s="2"/>
      <c r="F2695">
        <v>31</v>
      </c>
      <c r="G2695" t="s">
        <v>85</v>
      </c>
      <c r="H2695" t="s">
        <v>402</v>
      </c>
    </row>
    <row r="2696" spans="2:8" x14ac:dyDescent="0.2">
      <c r="B2696" s="2"/>
      <c r="F2696">
        <v>31</v>
      </c>
      <c r="G2696" t="s">
        <v>85</v>
      </c>
      <c r="H2696" t="s">
        <v>2105</v>
      </c>
    </row>
    <row r="2697" spans="2:8" x14ac:dyDescent="0.2">
      <c r="B2697" s="2"/>
      <c r="F2697">
        <v>31</v>
      </c>
      <c r="G2697" t="s">
        <v>85</v>
      </c>
      <c r="H2697" t="s">
        <v>2276</v>
      </c>
    </row>
    <row r="2698" spans="2:8" x14ac:dyDescent="0.2">
      <c r="B2698" s="2"/>
      <c r="F2698">
        <v>31</v>
      </c>
      <c r="G2698" t="s">
        <v>85</v>
      </c>
      <c r="H2698" t="s">
        <v>695</v>
      </c>
    </row>
    <row r="2699" spans="2:8" x14ac:dyDescent="0.2">
      <c r="B2699" s="2"/>
      <c r="F2699">
        <v>31</v>
      </c>
      <c r="G2699" t="s">
        <v>85</v>
      </c>
      <c r="H2699" t="s">
        <v>2277</v>
      </c>
    </row>
    <row r="2700" spans="2:8" x14ac:dyDescent="0.2">
      <c r="B2700" s="2"/>
      <c r="F2700">
        <v>31</v>
      </c>
      <c r="G2700" t="s">
        <v>85</v>
      </c>
      <c r="H2700" t="s">
        <v>2278</v>
      </c>
    </row>
    <row r="2701" spans="2:8" x14ac:dyDescent="0.2">
      <c r="B2701" s="2"/>
      <c r="F2701">
        <v>31</v>
      </c>
      <c r="G2701" t="s">
        <v>85</v>
      </c>
      <c r="H2701" t="s">
        <v>697</v>
      </c>
    </row>
    <row r="2702" spans="2:8" x14ac:dyDescent="0.2">
      <c r="B2702" s="2"/>
      <c r="F2702">
        <v>31</v>
      </c>
      <c r="G2702" t="s">
        <v>85</v>
      </c>
      <c r="H2702" t="s">
        <v>406</v>
      </c>
    </row>
    <row r="2703" spans="2:8" x14ac:dyDescent="0.2">
      <c r="B2703" s="2"/>
      <c r="F2703">
        <v>31</v>
      </c>
      <c r="G2703" t="s">
        <v>85</v>
      </c>
      <c r="H2703" t="s">
        <v>2279</v>
      </c>
    </row>
    <row r="2704" spans="2:8" x14ac:dyDescent="0.2">
      <c r="B2704" s="2"/>
      <c r="F2704">
        <v>31</v>
      </c>
      <c r="G2704" t="s">
        <v>85</v>
      </c>
      <c r="H2704" t="s">
        <v>2107</v>
      </c>
    </row>
    <row r="2705" spans="2:8" x14ac:dyDescent="0.2">
      <c r="B2705" s="2"/>
      <c r="F2705">
        <v>31</v>
      </c>
      <c r="G2705" t="s">
        <v>85</v>
      </c>
      <c r="H2705" t="s">
        <v>197</v>
      </c>
    </row>
    <row r="2706" spans="2:8" x14ac:dyDescent="0.2">
      <c r="B2706" s="2"/>
      <c r="F2706">
        <v>31</v>
      </c>
      <c r="G2706" t="s">
        <v>85</v>
      </c>
      <c r="H2706" t="s">
        <v>2280</v>
      </c>
    </row>
    <row r="2707" spans="2:8" x14ac:dyDescent="0.2">
      <c r="B2707" s="2"/>
      <c r="F2707">
        <v>31</v>
      </c>
      <c r="G2707" t="s">
        <v>85</v>
      </c>
      <c r="H2707" t="s">
        <v>2281</v>
      </c>
    </row>
    <row r="2708" spans="2:8" x14ac:dyDescent="0.2">
      <c r="B2708" s="2"/>
      <c r="F2708">
        <v>31</v>
      </c>
      <c r="G2708" t="s">
        <v>85</v>
      </c>
      <c r="H2708" t="s">
        <v>2282</v>
      </c>
    </row>
    <row r="2709" spans="2:8" x14ac:dyDescent="0.2">
      <c r="B2709" s="2"/>
      <c r="F2709">
        <v>31</v>
      </c>
      <c r="G2709" t="s">
        <v>85</v>
      </c>
      <c r="H2709" t="s">
        <v>2283</v>
      </c>
    </row>
    <row r="2710" spans="2:8" x14ac:dyDescent="0.2">
      <c r="B2710" s="2"/>
      <c r="F2710">
        <v>31</v>
      </c>
      <c r="G2710" t="s">
        <v>85</v>
      </c>
      <c r="H2710" t="s">
        <v>411</v>
      </c>
    </row>
    <row r="2711" spans="2:8" x14ac:dyDescent="0.2">
      <c r="B2711" s="2"/>
      <c r="F2711">
        <v>31</v>
      </c>
      <c r="G2711" t="s">
        <v>85</v>
      </c>
      <c r="H2711" t="s">
        <v>2284</v>
      </c>
    </row>
    <row r="2712" spans="2:8" x14ac:dyDescent="0.2">
      <c r="B2712" s="2"/>
      <c r="F2712">
        <v>31</v>
      </c>
      <c r="G2712" t="s">
        <v>85</v>
      </c>
      <c r="H2712" t="s">
        <v>298</v>
      </c>
    </row>
    <row r="2713" spans="2:8" x14ac:dyDescent="0.2">
      <c r="B2713" s="2"/>
      <c r="F2713">
        <v>31</v>
      </c>
      <c r="G2713" t="s">
        <v>85</v>
      </c>
      <c r="H2713" t="s">
        <v>965</v>
      </c>
    </row>
    <row r="2714" spans="2:8" x14ac:dyDescent="0.2">
      <c r="B2714" s="2"/>
      <c r="F2714">
        <v>31</v>
      </c>
      <c r="G2714" t="s">
        <v>85</v>
      </c>
      <c r="H2714" t="s">
        <v>715</v>
      </c>
    </row>
    <row r="2715" spans="2:8" x14ac:dyDescent="0.2">
      <c r="B2715" s="2"/>
      <c r="F2715">
        <v>31</v>
      </c>
      <c r="G2715" t="s">
        <v>85</v>
      </c>
      <c r="H2715" t="s">
        <v>633</v>
      </c>
    </row>
    <row r="2716" spans="2:8" x14ac:dyDescent="0.2">
      <c r="B2716" s="2"/>
      <c r="F2716">
        <v>31</v>
      </c>
      <c r="G2716" t="s">
        <v>85</v>
      </c>
      <c r="H2716" t="s">
        <v>1038</v>
      </c>
    </row>
    <row r="2717" spans="2:8" x14ac:dyDescent="0.2">
      <c r="B2717" s="2"/>
      <c r="F2717">
        <v>31</v>
      </c>
      <c r="G2717" t="s">
        <v>85</v>
      </c>
      <c r="H2717" t="s">
        <v>2285</v>
      </c>
    </row>
    <row r="2718" spans="2:8" x14ac:dyDescent="0.2">
      <c r="B2718" s="2"/>
      <c r="F2718">
        <v>31</v>
      </c>
      <c r="G2718" t="s">
        <v>85</v>
      </c>
      <c r="H2718" t="s">
        <v>2286</v>
      </c>
    </row>
    <row r="2719" spans="2:8" x14ac:dyDescent="0.2">
      <c r="B2719" s="2"/>
      <c r="F2719">
        <v>31</v>
      </c>
      <c r="G2719" t="s">
        <v>85</v>
      </c>
      <c r="H2719" t="s">
        <v>2206</v>
      </c>
    </row>
    <row r="2720" spans="2:8" x14ac:dyDescent="0.2">
      <c r="B2720" s="2"/>
      <c r="F2720">
        <v>31</v>
      </c>
      <c r="G2720" t="s">
        <v>85</v>
      </c>
      <c r="H2720" t="s">
        <v>2287</v>
      </c>
    </row>
    <row r="2721" spans="2:8" x14ac:dyDescent="0.2">
      <c r="B2721" s="2"/>
      <c r="F2721">
        <v>31</v>
      </c>
      <c r="G2721" t="s">
        <v>85</v>
      </c>
      <c r="H2721" t="s">
        <v>301</v>
      </c>
    </row>
    <row r="2722" spans="2:8" x14ac:dyDescent="0.2">
      <c r="B2722" s="2"/>
      <c r="F2722">
        <v>31</v>
      </c>
      <c r="G2722" t="s">
        <v>85</v>
      </c>
      <c r="H2722" t="s">
        <v>204</v>
      </c>
    </row>
    <row r="2723" spans="2:8" x14ac:dyDescent="0.2">
      <c r="B2723" s="2"/>
      <c r="F2723">
        <v>31</v>
      </c>
      <c r="G2723" t="s">
        <v>85</v>
      </c>
      <c r="H2723" t="s">
        <v>304</v>
      </c>
    </row>
    <row r="2724" spans="2:8" x14ac:dyDescent="0.2">
      <c r="B2724" s="2"/>
      <c r="F2724">
        <v>31</v>
      </c>
      <c r="G2724" t="s">
        <v>85</v>
      </c>
      <c r="H2724" t="s">
        <v>2288</v>
      </c>
    </row>
    <row r="2725" spans="2:8" x14ac:dyDescent="0.2">
      <c r="B2725" s="2"/>
      <c r="F2725">
        <v>31</v>
      </c>
      <c r="G2725" t="s">
        <v>85</v>
      </c>
      <c r="H2725" t="s">
        <v>2289</v>
      </c>
    </row>
    <row r="2726" spans="2:8" x14ac:dyDescent="0.2">
      <c r="B2726" s="2"/>
      <c r="F2726">
        <v>31</v>
      </c>
      <c r="G2726" t="s">
        <v>85</v>
      </c>
      <c r="H2726" t="s">
        <v>2290</v>
      </c>
    </row>
    <row r="2727" spans="2:8" x14ac:dyDescent="0.2">
      <c r="B2727" s="2"/>
      <c r="F2727">
        <v>31</v>
      </c>
      <c r="G2727" t="s">
        <v>85</v>
      </c>
      <c r="H2727" t="s">
        <v>2291</v>
      </c>
    </row>
    <row r="2728" spans="2:8" x14ac:dyDescent="0.2">
      <c r="B2728" s="2"/>
      <c r="F2728">
        <v>31</v>
      </c>
      <c r="G2728" t="s">
        <v>85</v>
      </c>
      <c r="H2728" t="s">
        <v>834</v>
      </c>
    </row>
    <row r="2729" spans="2:8" x14ac:dyDescent="0.2">
      <c r="B2729" s="2"/>
      <c r="F2729">
        <v>31</v>
      </c>
      <c r="G2729" t="s">
        <v>85</v>
      </c>
      <c r="H2729" t="s">
        <v>2292</v>
      </c>
    </row>
    <row r="2730" spans="2:8" x14ac:dyDescent="0.2">
      <c r="B2730" s="2"/>
      <c r="F2730">
        <v>31</v>
      </c>
      <c r="G2730" t="s">
        <v>85</v>
      </c>
      <c r="H2730" t="s">
        <v>306</v>
      </c>
    </row>
    <row r="2731" spans="2:8" x14ac:dyDescent="0.2">
      <c r="B2731" s="2"/>
      <c r="F2731">
        <v>31</v>
      </c>
      <c r="G2731" t="s">
        <v>85</v>
      </c>
      <c r="H2731" t="s">
        <v>308</v>
      </c>
    </row>
    <row r="2732" spans="2:8" x14ac:dyDescent="0.2">
      <c r="B2732" s="2"/>
      <c r="F2732">
        <v>31</v>
      </c>
      <c r="G2732" t="s">
        <v>85</v>
      </c>
      <c r="H2732" t="s">
        <v>2293</v>
      </c>
    </row>
    <row r="2733" spans="2:8" x14ac:dyDescent="0.2">
      <c r="B2733" s="2"/>
      <c r="F2733">
        <v>31</v>
      </c>
      <c r="G2733" t="s">
        <v>85</v>
      </c>
      <c r="H2733" t="s">
        <v>212</v>
      </c>
    </row>
    <row r="2734" spans="2:8" x14ac:dyDescent="0.2">
      <c r="B2734" s="2"/>
      <c r="F2734">
        <v>31</v>
      </c>
      <c r="G2734" t="s">
        <v>85</v>
      </c>
      <c r="H2734" t="s">
        <v>977</v>
      </c>
    </row>
    <row r="2735" spans="2:8" x14ac:dyDescent="0.2">
      <c r="B2735" s="2"/>
      <c r="F2735">
        <v>31</v>
      </c>
      <c r="G2735" t="s">
        <v>85</v>
      </c>
      <c r="H2735" t="s">
        <v>2294</v>
      </c>
    </row>
    <row r="2736" spans="2:8" x14ac:dyDescent="0.2">
      <c r="B2736" s="2"/>
      <c r="F2736">
        <v>31</v>
      </c>
      <c r="G2736" t="s">
        <v>85</v>
      </c>
      <c r="H2736" t="s">
        <v>2295</v>
      </c>
    </row>
    <row r="2737" spans="2:8" x14ac:dyDescent="0.2">
      <c r="B2737" s="2"/>
      <c r="F2737">
        <v>31</v>
      </c>
      <c r="G2737" t="s">
        <v>85</v>
      </c>
      <c r="H2737" t="s">
        <v>2296</v>
      </c>
    </row>
    <row r="2738" spans="2:8" x14ac:dyDescent="0.2">
      <c r="B2738" s="2"/>
      <c r="F2738">
        <v>31</v>
      </c>
      <c r="G2738" t="s">
        <v>85</v>
      </c>
      <c r="H2738" t="s">
        <v>981</v>
      </c>
    </row>
    <row r="2739" spans="2:8" x14ac:dyDescent="0.2">
      <c r="B2739" s="2"/>
      <c r="F2739">
        <v>31</v>
      </c>
      <c r="G2739" t="s">
        <v>85</v>
      </c>
      <c r="H2739" t="s">
        <v>2297</v>
      </c>
    </row>
    <row r="2740" spans="2:8" x14ac:dyDescent="0.2">
      <c r="B2740" s="2"/>
      <c r="F2740">
        <v>31</v>
      </c>
      <c r="G2740" t="s">
        <v>85</v>
      </c>
      <c r="H2740" t="s">
        <v>2298</v>
      </c>
    </row>
    <row r="2741" spans="2:8" x14ac:dyDescent="0.2">
      <c r="B2741" s="2"/>
      <c r="F2741">
        <v>31</v>
      </c>
      <c r="G2741" t="s">
        <v>85</v>
      </c>
      <c r="H2741" t="s">
        <v>988</v>
      </c>
    </row>
    <row r="2742" spans="2:8" x14ac:dyDescent="0.2">
      <c r="B2742" s="2"/>
      <c r="F2742">
        <v>31</v>
      </c>
      <c r="G2742" t="s">
        <v>85</v>
      </c>
      <c r="H2742" t="s">
        <v>2299</v>
      </c>
    </row>
    <row r="2743" spans="2:8" x14ac:dyDescent="0.2">
      <c r="B2743" s="2"/>
      <c r="F2743">
        <v>31</v>
      </c>
      <c r="G2743" t="s">
        <v>85</v>
      </c>
      <c r="H2743" t="s">
        <v>2217</v>
      </c>
    </row>
    <row r="2744" spans="2:8" x14ac:dyDescent="0.2">
      <c r="B2744" s="2"/>
      <c r="F2744">
        <v>31</v>
      </c>
      <c r="G2744" t="s">
        <v>85</v>
      </c>
      <c r="H2744" t="s">
        <v>740</v>
      </c>
    </row>
    <row r="2745" spans="2:8" x14ac:dyDescent="0.2">
      <c r="B2745" s="2"/>
      <c r="F2745">
        <v>31</v>
      </c>
      <c r="G2745" t="s">
        <v>85</v>
      </c>
      <c r="H2745" t="s">
        <v>2218</v>
      </c>
    </row>
    <row r="2746" spans="2:8" x14ac:dyDescent="0.2">
      <c r="B2746" s="2"/>
      <c r="F2746">
        <v>31</v>
      </c>
      <c r="G2746" t="s">
        <v>85</v>
      </c>
      <c r="H2746" t="s">
        <v>315</v>
      </c>
    </row>
    <row r="2747" spans="2:8" x14ac:dyDescent="0.2">
      <c r="B2747" s="2"/>
      <c r="F2747">
        <v>31</v>
      </c>
      <c r="G2747" t="s">
        <v>85</v>
      </c>
      <c r="H2747" t="s">
        <v>2300</v>
      </c>
    </row>
    <row r="2748" spans="2:8" x14ac:dyDescent="0.2">
      <c r="B2748" s="2"/>
      <c r="F2748">
        <v>31</v>
      </c>
      <c r="G2748" t="s">
        <v>85</v>
      </c>
      <c r="H2748" t="s">
        <v>2301</v>
      </c>
    </row>
    <row r="2749" spans="2:8" x14ac:dyDescent="0.2">
      <c r="B2749" s="2"/>
      <c r="F2749">
        <v>31</v>
      </c>
      <c r="G2749" t="s">
        <v>85</v>
      </c>
      <c r="H2749" t="s">
        <v>2139</v>
      </c>
    </row>
    <row r="2750" spans="2:8" x14ac:dyDescent="0.2">
      <c r="B2750" s="2"/>
      <c r="F2750">
        <v>31</v>
      </c>
      <c r="G2750" t="s">
        <v>85</v>
      </c>
      <c r="H2750" t="s">
        <v>320</v>
      </c>
    </row>
    <row r="2751" spans="2:8" x14ac:dyDescent="0.2">
      <c r="B2751" s="2"/>
      <c r="F2751">
        <v>31</v>
      </c>
      <c r="G2751" t="s">
        <v>85</v>
      </c>
      <c r="H2751" t="s">
        <v>2302</v>
      </c>
    </row>
    <row r="2752" spans="2:8" x14ac:dyDescent="0.2">
      <c r="B2752" s="2"/>
      <c r="F2752">
        <v>31</v>
      </c>
      <c r="G2752" t="s">
        <v>85</v>
      </c>
      <c r="H2752" t="s">
        <v>2303</v>
      </c>
    </row>
    <row r="2753" spans="2:8" x14ac:dyDescent="0.2">
      <c r="B2753" s="2"/>
      <c r="F2753">
        <v>31</v>
      </c>
      <c r="G2753" t="s">
        <v>85</v>
      </c>
      <c r="H2753" t="s">
        <v>2304</v>
      </c>
    </row>
    <row r="2754" spans="2:8" x14ac:dyDescent="0.2">
      <c r="B2754" s="2"/>
      <c r="F2754">
        <v>31</v>
      </c>
      <c r="G2754" t="s">
        <v>85</v>
      </c>
      <c r="H2754" t="s">
        <v>997</v>
      </c>
    </row>
    <row r="2755" spans="2:8" x14ac:dyDescent="0.2">
      <c r="B2755" s="2"/>
      <c r="F2755">
        <v>31</v>
      </c>
      <c r="G2755" t="s">
        <v>85</v>
      </c>
      <c r="H2755" t="s">
        <v>999</v>
      </c>
    </row>
    <row r="2756" spans="2:8" x14ac:dyDescent="0.2">
      <c r="B2756" s="2"/>
      <c r="F2756">
        <v>31</v>
      </c>
      <c r="G2756" t="s">
        <v>85</v>
      </c>
      <c r="H2756" t="s">
        <v>1000</v>
      </c>
    </row>
    <row r="2757" spans="2:8" x14ac:dyDescent="0.2">
      <c r="B2757" s="2"/>
      <c r="F2757">
        <v>31</v>
      </c>
      <c r="G2757" t="s">
        <v>85</v>
      </c>
      <c r="H2757" t="s">
        <v>939</v>
      </c>
    </row>
    <row r="2758" spans="2:8" x14ac:dyDescent="0.2">
      <c r="B2758" s="2"/>
      <c r="F2758">
        <v>31</v>
      </c>
      <c r="G2758" t="s">
        <v>85</v>
      </c>
      <c r="H2758" t="s">
        <v>1003</v>
      </c>
    </row>
    <row r="2759" spans="2:8" x14ac:dyDescent="0.2">
      <c r="B2759" s="2"/>
      <c r="F2759">
        <v>31</v>
      </c>
      <c r="G2759" t="s">
        <v>85</v>
      </c>
      <c r="H2759" t="s">
        <v>2305</v>
      </c>
    </row>
    <row r="2760" spans="2:8" x14ac:dyDescent="0.2">
      <c r="B2760" s="2"/>
      <c r="F2760">
        <v>31</v>
      </c>
      <c r="G2760" t="s">
        <v>85</v>
      </c>
      <c r="H2760" t="s">
        <v>755</v>
      </c>
    </row>
    <row r="2761" spans="2:8" x14ac:dyDescent="0.2">
      <c r="B2761" s="2"/>
      <c r="F2761">
        <v>31</v>
      </c>
      <c r="G2761" t="s">
        <v>85</v>
      </c>
      <c r="H2761" t="s">
        <v>2306</v>
      </c>
    </row>
    <row r="2762" spans="2:8" x14ac:dyDescent="0.2">
      <c r="B2762" s="2"/>
      <c r="F2762">
        <v>31</v>
      </c>
      <c r="G2762" t="s">
        <v>85</v>
      </c>
      <c r="H2762" t="s">
        <v>808</v>
      </c>
    </row>
    <row r="2763" spans="2:8" x14ac:dyDescent="0.2">
      <c r="B2763" s="2"/>
      <c r="F2763">
        <v>31</v>
      </c>
      <c r="G2763" t="s">
        <v>85</v>
      </c>
      <c r="H2763" t="s">
        <v>110</v>
      </c>
    </row>
    <row r="2764" spans="2:8" x14ac:dyDescent="0.2">
      <c r="B2764" s="2"/>
      <c r="F2764">
        <v>31</v>
      </c>
      <c r="G2764" t="s">
        <v>85</v>
      </c>
      <c r="H2764" t="s">
        <v>766</v>
      </c>
    </row>
    <row r="2765" spans="2:8" x14ac:dyDescent="0.2">
      <c r="B2765" s="2"/>
      <c r="F2765">
        <v>31</v>
      </c>
      <c r="G2765" t="s">
        <v>85</v>
      </c>
      <c r="H2765" t="s">
        <v>767</v>
      </c>
    </row>
    <row r="2766" spans="2:8" x14ac:dyDescent="0.2">
      <c r="B2766" s="2"/>
      <c r="F2766">
        <v>31</v>
      </c>
      <c r="G2766" t="s">
        <v>85</v>
      </c>
      <c r="H2766" t="s">
        <v>768</v>
      </c>
    </row>
    <row r="2767" spans="2:8" x14ac:dyDescent="0.2">
      <c r="B2767" s="2"/>
      <c r="F2767">
        <v>31</v>
      </c>
      <c r="G2767" t="s">
        <v>85</v>
      </c>
      <c r="H2767" t="s">
        <v>2307</v>
      </c>
    </row>
    <row r="2768" spans="2:8" x14ac:dyDescent="0.2">
      <c r="B2768" s="2"/>
      <c r="F2768">
        <v>32</v>
      </c>
      <c r="G2768" t="s">
        <v>86</v>
      </c>
      <c r="H2768" t="s">
        <v>2318</v>
      </c>
    </row>
    <row r="2769" spans="2:8" x14ac:dyDescent="0.2">
      <c r="B2769" s="2"/>
      <c r="F2769">
        <v>32</v>
      </c>
      <c r="G2769" t="s">
        <v>86</v>
      </c>
      <c r="H2769" t="s">
        <v>2308</v>
      </c>
    </row>
    <row r="2770" spans="2:8" x14ac:dyDescent="0.2">
      <c r="B2770" s="2"/>
      <c r="F2770">
        <v>32</v>
      </c>
      <c r="G2770" t="s">
        <v>86</v>
      </c>
      <c r="H2770" t="s">
        <v>285</v>
      </c>
    </row>
    <row r="2771" spans="2:8" x14ac:dyDescent="0.2">
      <c r="B2771" s="2"/>
      <c r="F2771">
        <v>32</v>
      </c>
      <c r="G2771" t="s">
        <v>86</v>
      </c>
      <c r="H2771" t="s">
        <v>406</v>
      </c>
    </row>
    <row r="2772" spans="2:8" x14ac:dyDescent="0.2">
      <c r="B2772" s="2"/>
      <c r="F2772">
        <v>32</v>
      </c>
      <c r="G2772" t="s">
        <v>86</v>
      </c>
      <c r="H2772" t="s">
        <v>2309</v>
      </c>
    </row>
    <row r="2773" spans="2:8" x14ac:dyDescent="0.2">
      <c r="B2773" s="2"/>
      <c r="F2773">
        <v>32</v>
      </c>
      <c r="G2773" t="s">
        <v>86</v>
      </c>
      <c r="H2773" t="s">
        <v>2310</v>
      </c>
    </row>
    <row r="2774" spans="2:8" x14ac:dyDescent="0.2">
      <c r="B2774" s="2"/>
      <c r="F2774">
        <v>32</v>
      </c>
      <c r="G2774" t="s">
        <v>86</v>
      </c>
      <c r="H2774" t="s">
        <v>2311</v>
      </c>
    </row>
    <row r="2775" spans="2:8" x14ac:dyDescent="0.2">
      <c r="B2775" s="2"/>
      <c r="F2775">
        <v>32</v>
      </c>
      <c r="G2775" t="s">
        <v>86</v>
      </c>
      <c r="H2775" t="s">
        <v>343</v>
      </c>
    </row>
    <row r="2776" spans="2:8" x14ac:dyDescent="0.2">
      <c r="B2776" s="2"/>
      <c r="F2776">
        <v>32</v>
      </c>
      <c r="G2776" t="s">
        <v>86</v>
      </c>
      <c r="H2776" t="s">
        <v>2312</v>
      </c>
    </row>
    <row r="2777" spans="2:8" x14ac:dyDescent="0.2">
      <c r="B2777" s="2"/>
      <c r="F2777">
        <v>32</v>
      </c>
      <c r="G2777" t="s">
        <v>86</v>
      </c>
      <c r="H2777" t="s">
        <v>306</v>
      </c>
    </row>
    <row r="2778" spans="2:8" x14ac:dyDescent="0.2">
      <c r="B2778" s="2"/>
      <c r="F2778">
        <v>32</v>
      </c>
      <c r="G2778" t="s">
        <v>86</v>
      </c>
      <c r="H2778" t="s">
        <v>925</v>
      </c>
    </row>
    <row r="2779" spans="2:8" x14ac:dyDescent="0.2">
      <c r="B2779" s="2"/>
      <c r="F2779">
        <v>32</v>
      </c>
      <c r="G2779" t="s">
        <v>86</v>
      </c>
      <c r="H2779" t="s">
        <v>423</v>
      </c>
    </row>
    <row r="2780" spans="2:8" x14ac:dyDescent="0.2">
      <c r="B2780" s="2"/>
      <c r="F2780">
        <v>32</v>
      </c>
      <c r="G2780" t="s">
        <v>86</v>
      </c>
      <c r="H2780" t="s">
        <v>2313</v>
      </c>
    </row>
    <row r="2781" spans="2:8" x14ac:dyDescent="0.2">
      <c r="B2781" s="2"/>
      <c r="F2781">
        <v>32</v>
      </c>
      <c r="G2781" t="s">
        <v>86</v>
      </c>
      <c r="H2781" t="s">
        <v>2314</v>
      </c>
    </row>
    <row r="2782" spans="2:8" x14ac:dyDescent="0.2">
      <c r="B2782" s="2"/>
      <c r="F2782">
        <v>32</v>
      </c>
      <c r="G2782" t="s">
        <v>86</v>
      </c>
      <c r="H2782" t="s">
        <v>2315</v>
      </c>
    </row>
    <row r="2783" spans="2:8" x14ac:dyDescent="0.2">
      <c r="B2783" s="2"/>
      <c r="F2783">
        <v>32</v>
      </c>
      <c r="G2783" t="s">
        <v>86</v>
      </c>
      <c r="H2783" t="s">
        <v>2316</v>
      </c>
    </row>
    <row r="2784" spans="2:8" x14ac:dyDescent="0.2">
      <c r="B2784" s="2"/>
      <c r="F2784">
        <v>32</v>
      </c>
      <c r="G2784" t="s">
        <v>86</v>
      </c>
      <c r="H2784" t="s">
        <v>2317</v>
      </c>
    </row>
    <row r="2785" spans="2:8" x14ac:dyDescent="0.2">
      <c r="B2785" s="2"/>
      <c r="F2785">
        <v>33</v>
      </c>
      <c r="G2785" t="s">
        <v>87</v>
      </c>
      <c r="H2785" t="s">
        <v>2319</v>
      </c>
    </row>
    <row r="2786" spans="2:8" x14ac:dyDescent="0.2">
      <c r="B2786" s="2"/>
      <c r="F2786">
        <v>33</v>
      </c>
      <c r="G2786" t="s">
        <v>87</v>
      </c>
      <c r="H2786" t="s">
        <v>2320</v>
      </c>
    </row>
    <row r="2787" spans="2:8" x14ac:dyDescent="0.2">
      <c r="B2787" s="2"/>
      <c r="F2787">
        <v>33</v>
      </c>
      <c r="G2787" t="s">
        <v>87</v>
      </c>
      <c r="H2787" t="s">
        <v>2321</v>
      </c>
    </row>
    <row r="2788" spans="2:8" x14ac:dyDescent="0.2">
      <c r="B2788" s="2"/>
      <c r="F2788">
        <v>33</v>
      </c>
      <c r="G2788" t="s">
        <v>87</v>
      </c>
      <c r="H2788" t="s">
        <v>2322</v>
      </c>
    </row>
    <row r="2789" spans="2:8" x14ac:dyDescent="0.2">
      <c r="B2789" s="2"/>
      <c r="F2789">
        <v>33</v>
      </c>
      <c r="G2789" t="s">
        <v>87</v>
      </c>
      <c r="H2789" t="s">
        <v>2323</v>
      </c>
    </row>
    <row r="2790" spans="2:8" x14ac:dyDescent="0.2">
      <c r="B2790" s="2"/>
      <c r="F2790">
        <v>33</v>
      </c>
      <c r="G2790" t="s">
        <v>87</v>
      </c>
      <c r="H2790" t="s">
        <v>2324</v>
      </c>
    </row>
    <row r="2791" spans="2:8" x14ac:dyDescent="0.2">
      <c r="B2791" s="2"/>
      <c r="F2791">
        <v>33</v>
      </c>
      <c r="G2791" t="s">
        <v>87</v>
      </c>
      <c r="H2791" t="s">
        <v>2325</v>
      </c>
    </row>
    <row r="2792" spans="2:8" x14ac:dyDescent="0.2">
      <c r="B2792" s="2"/>
      <c r="F2792">
        <v>33</v>
      </c>
      <c r="G2792" t="s">
        <v>87</v>
      </c>
      <c r="H2792" t="s">
        <v>2326</v>
      </c>
    </row>
    <row r="2793" spans="2:8" x14ac:dyDescent="0.2">
      <c r="B2793" s="2"/>
      <c r="F2793">
        <v>33</v>
      </c>
      <c r="G2793" t="s">
        <v>87</v>
      </c>
      <c r="H2793" t="s">
        <v>2327</v>
      </c>
    </row>
    <row r="2794" spans="2:8" x14ac:dyDescent="0.2">
      <c r="B2794" s="2"/>
      <c r="F2794">
        <v>33</v>
      </c>
      <c r="G2794" t="s">
        <v>87</v>
      </c>
      <c r="H2794" t="s">
        <v>2328</v>
      </c>
    </row>
    <row r="2795" spans="2:8" x14ac:dyDescent="0.2">
      <c r="B2795" s="2"/>
      <c r="F2795">
        <v>33</v>
      </c>
      <c r="G2795" t="s">
        <v>87</v>
      </c>
      <c r="H2795" t="s">
        <v>2329</v>
      </c>
    </row>
    <row r="2796" spans="2:8" x14ac:dyDescent="0.2">
      <c r="B2796" s="2"/>
      <c r="F2796">
        <v>33</v>
      </c>
      <c r="G2796" t="s">
        <v>87</v>
      </c>
      <c r="H2796" t="s">
        <v>2330</v>
      </c>
    </row>
    <row r="2797" spans="2:8" x14ac:dyDescent="0.2">
      <c r="B2797" s="2"/>
      <c r="F2797">
        <v>33</v>
      </c>
      <c r="G2797" t="s">
        <v>87</v>
      </c>
      <c r="H2797" t="s">
        <v>2331</v>
      </c>
    </row>
    <row r="2798" spans="2:8" x14ac:dyDescent="0.2">
      <c r="B2798" s="2"/>
      <c r="F2798">
        <v>33</v>
      </c>
      <c r="G2798" t="s">
        <v>87</v>
      </c>
      <c r="H2798" t="s">
        <v>2332</v>
      </c>
    </row>
    <row r="2799" spans="2:8" x14ac:dyDescent="0.2">
      <c r="B2799" s="2"/>
      <c r="F2799">
        <v>33</v>
      </c>
      <c r="G2799" t="s">
        <v>87</v>
      </c>
      <c r="H2799" t="s">
        <v>2333</v>
      </c>
    </row>
    <row r="2800" spans="2:8" x14ac:dyDescent="0.2">
      <c r="B2800" s="2"/>
      <c r="F2800">
        <v>33</v>
      </c>
      <c r="G2800" t="s">
        <v>87</v>
      </c>
      <c r="H2800" t="s">
        <v>2334</v>
      </c>
    </row>
    <row r="2801" spans="2:8" x14ac:dyDescent="0.2">
      <c r="B2801" s="2"/>
      <c r="F2801">
        <v>33</v>
      </c>
      <c r="G2801" t="s">
        <v>87</v>
      </c>
      <c r="H2801" t="s">
        <v>2335</v>
      </c>
    </row>
    <row r="2802" spans="2:8" x14ac:dyDescent="0.2">
      <c r="B2802" s="2"/>
      <c r="F2802">
        <v>33</v>
      </c>
      <c r="G2802" t="s">
        <v>87</v>
      </c>
      <c r="H2802" t="s">
        <v>2336</v>
      </c>
    </row>
    <row r="2803" spans="2:8" x14ac:dyDescent="0.2">
      <c r="B2803" s="2"/>
      <c r="F2803">
        <v>33</v>
      </c>
      <c r="G2803" t="s">
        <v>87</v>
      </c>
      <c r="H2803" t="s">
        <v>2337</v>
      </c>
    </row>
    <row r="2804" spans="2:8" x14ac:dyDescent="0.2">
      <c r="B2804" s="2"/>
      <c r="F2804">
        <v>33</v>
      </c>
      <c r="G2804" t="s">
        <v>87</v>
      </c>
      <c r="H2804" t="s">
        <v>2338</v>
      </c>
    </row>
    <row r="2805" spans="2:8" x14ac:dyDescent="0.2">
      <c r="B2805" s="2"/>
      <c r="F2805">
        <v>33</v>
      </c>
      <c r="G2805" t="s">
        <v>87</v>
      </c>
      <c r="H2805" t="s">
        <v>2339</v>
      </c>
    </row>
    <row r="2806" spans="2:8" x14ac:dyDescent="0.2">
      <c r="B2806" s="2"/>
      <c r="F2806">
        <v>33</v>
      </c>
      <c r="G2806" t="s">
        <v>87</v>
      </c>
      <c r="H2806" t="s">
        <v>2340</v>
      </c>
    </row>
    <row r="2807" spans="2:8" x14ac:dyDescent="0.2">
      <c r="B2807" s="2"/>
      <c r="F2807">
        <v>33</v>
      </c>
      <c r="G2807" t="s">
        <v>87</v>
      </c>
      <c r="H2807" t="s">
        <v>2341</v>
      </c>
    </row>
    <row r="2808" spans="2:8" x14ac:dyDescent="0.2">
      <c r="B2808" s="2"/>
      <c r="F2808">
        <v>33</v>
      </c>
      <c r="G2808" t="s">
        <v>87</v>
      </c>
      <c r="H2808" t="s">
        <v>2342</v>
      </c>
    </row>
    <row r="2809" spans="2:8" x14ac:dyDescent="0.2">
      <c r="B2809" s="2"/>
      <c r="F2809">
        <v>33</v>
      </c>
      <c r="G2809" t="s">
        <v>87</v>
      </c>
      <c r="H2809" t="s">
        <v>2343</v>
      </c>
    </row>
    <row r="2810" spans="2:8" x14ac:dyDescent="0.2">
      <c r="B2810" s="2"/>
      <c r="F2810">
        <v>33</v>
      </c>
      <c r="G2810" t="s">
        <v>87</v>
      </c>
      <c r="H2810" t="s">
        <v>2344</v>
      </c>
    </row>
    <row r="2811" spans="2:8" x14ac:dyDescent="0.2">
      <c r="B2811" s="2"/>
      <c r="F2811">
        <v>33</v>
      </c>
      <c r="G2811" t="s">
        <v>87</v>
      </c>
      <c r="H2811" t="s">
        <v>2345</v>
      </c>
    </row>
    <row r="2812" spans="2:8" x14ac:dyDescent="0.2">
      <c r="B2812" s="2"/>
      <c r="F2812">
        <v>33</v>
      </c>
      <c r="G2812" t="s">
        <v>87</v>
      </c>
      <c r="H2812" t="s">
        <v>2346</v>
      </c>
    </row>
    <row r="2813" spans="2:8" x14ac:dyDescent="0.2">
      <c r="B2813" s="2"/>
      <c r="F2813">
        <v>33</v>
      </c>
      <c r="G2813" t="s">
        <v>87</v>
      </c>
      <c r="H2813" t="s">
        <v>2347</v>
      </c>
    </row>
    <row r="2814" spans="2:8" x14ac:dyDescent="0.2">
      <c r="B2814" s="2"/>
      <c r="F2814">
        <v>33</v>
      </c>
      <c r="G2814" t="s">
        <v>87</v>
      </c>
      <c r="H2814" t="s">
        <v>2348</v>
      </c>
    </row>
    <row r="2815" spans="2:8" x14ac:dyDescent="0.2">
      <c r="B2815" s="2"/>
      <c r="F2815">
        <v>33</v>
      </c>
      <c r="G2815" t="s">
        <v>87</v>
      </c>
      <c r="H2815" t="s">
        <v>2349</v>
      </c>
    </row>
    <row r="2816" spans="2:8" x14ac:dyDescent="0.2">
      <c r="B2816" s="2"/>
      <c r="F2816">
        <v>33</v>
      </c>
      <c r="G2816" t="s">
        <v>87</v>
      </c>
      <c r="H2816" t="s">
        <v>2350</v>
      </c>
    </row>
    <row r="2817" spans="2:8" x14ac:dyDescent="0.2">
      <c r="B2817" s="2"/>
      <c r="F2817">
        <v>33</v>
      </c>
      <c r="G2817" t="s">
        <v>87</v>
      </c>
      <c r="H2817" t="s">
        <v>2351</v>
      </c>
    </row>
    <row r="2818" spans="2:8" x14ac:dyDescent="0.2">
      <c r="B2818" s="2"/>
      <c r="F2818">
        <v>33</v>
      </c>
      <c r="G2818" t="s">
        <v>87</v>
      </c>
      <c r="H2818" t="s">
        <v>2352</v>
      </c>
    </row>
    <row r="2819" spans="2:8" x14ac:dyDescent="0.2">
      <c r="B2819" s="2"/>
      <c r="F2819">
        <v>33</v>
      </c>
      <c r="G2819" t="s">
        <v>87</v>
      </c>
      <c r="H2819" t="s">
        <v>2353</v>
      </c>
    </row>
    <row r="2820" spans="2:8" x14ac:dyDescent="0.2">
      <c r="B2820" s="2"/>
      <c r="F2820">
        <v>33</v>
      </c>
      <c r="G2820" t="s">
        <v>87</v>
      </c>
      <c r="H2820" t="s">
        <v>2354</v>
      </c>
    </row>
    <row r="2821" spans="2:8" x14ac:dyDescent="0.2">
      <c r="B2821" s="2"/>
      <c r="F2821">
        <v>33</v>
      </c>
      <c r="G2821" t="s">
        <v>87</v>
      </c>
      <c r="H2821" t="s">
        <v>2355</v>
      </c>
    </row>
    <row r="2822" spans="2:8" x14ac:dyDescent="0.2">
      <c r="B2822" s="2"/>
      <c r="F2822">
        <v>33</v>
      </c>
      <c r="G2822" t="s">
        <v>87</v>
      </c>
      <c r="H2822" t="s">
        <v>2356</v>
      </c>
    </row>
    <row r="2823" spans="2:8" x14ac:dyDescent="0.2">
      <c r="B2823" s="2"/>
      <c r="F2823">
        <v>33</v>
      </c>
      <c r="G2823" t="s">
        <v>87</v>
      </c>
      <c r="H2823" t="s">
        <v>2357</v>
      </c>
    </row>
    <row r="2824" spans="2:8" x14ac:dyDescent="0.2">
      <c r="B2824" s="2"/>
      <c r="F2824">
        <v>33</v>
      </c>
      <c r="G2824" t="s">
        <v>87</v>
      </c>
      <c r="H2824" t="s">
        <v>2358</v>
      </c>
    </row>
    <row r="2825" spans="2:8" x14ac:dyDescent="0.2">
      <c r="B2825" s="2"/>
      <c r="F2825">
        <v>33</v>
      </c>
      <c r="G2825" t="s">
        <v>87</v>
      </c>
      <c r="H2825" t="s">
        <v>2359</v>
      </c>
    </row>
    <row r="2826" spans="2:8" x14ac:dyDescent="0.2">
      <c r="B2826" s="2"/>
      <c r="F2826">
        <v>33</v>
      </c>
      <c r="G2826" t="s">
        <v>87</v>
      </c>
      <c r="H2826" t="s">
        <v>2360</v>
      </c>
    </row>
    <row r="2827" spans="2:8" x14ac:dyDescent="0.2">
      <c r="B2827" s="2"/>
      <c r="F2827">
        <v>33</v>
      </c>
      <c r="G2827" t="s">
        <v>87</v>
      </c>
      <c r="H2827" t="s">
        <v>2361</v>
      </c>
    </row>
    <row r="2828" spans="2:8" x14ac:dyDescent="0.2">
      <c r="B2828" s="2"/>
      <c r="F2828">
        <v>33</v>
      </c>
      <c r="G2828" t="s">
        <v>87</v>
      </c>
      <c r="H2828" t="s">
        <v>2362</v>
      </c>
    </row>
    <row r="2829" spans="2:8" x14ac:dyDescent="0.2">
      <c r="B2829" s="2"/>
      <c r="F2829">
        <v>33</v>
      </c>
      <c r="G2829" t="s">
        <v>87</v>
      </c>
      <c r="H2829" t="s">
        <v>2363</v>
      </c>
    </row>
    <row r="2830" spans="2:8" x14ac:dyDescent="0.2">
      <c r="B2830" s="2"/>
      <c r="F2830">
        <v>33</v>
      </c>
      <c r="G2830" t="s">
        <v>87</v>
      </c>
      <c r="H2830" t="s">
        <v>2364</v>
      </c>
    </row>
    <row r="2831" spans="2:8" x14ac:dyDescent="0.2">
      <c r="B2831" s="2"/>
      <c r="F2831">
        <v>33</v>
      </c>
      <c r="G2831" t="s">
        <v>87</v>
      </c>
      <c r="H2831" t="s">
        <v>2365</v>
      </c>
    </row>
    <row r="2832" spans="2:8" x14ac:dyDescent="0.2">
      <c r="B2832" s="2"/>
      <c r="F2832">
        <v>33</v>
      </c>
      <c r="G2832" t="s">
        <v>87</v>
      </c>
      <c r="H2832" t="s">
        <v>2366</v>
      </c>
    </row>
    <row r="2833" spans="2:8" x14ac:dyDescent="0.2">
      <c r="B2833" s="2"/>
      <c r="F2833">
        <v>33</v>
      </c>
      <c r="G2833" t="s">
        <v>87</v>
      </c>
      <c r="H2833" t="s">
        <v>2367</v>
      </c>
    </row>
    <row r="2834" spans="2:8" x14ac:dyDescent="0.2">
      <c r="B2834" s="2"/>
      <c r="F2834">
        <v>33</v>
      </c>
      <c r="G2834" t="s">
        <v>87</v>
      </c>
      <c r="H2834" t="s">
        <v>2368</v>
      </c>
    </row>
    <row r="2835" spans="2:8" x14ac:dyDescent="0.2">
      <c r="B2835" s="2"/>
      <c r="F2835">
        <v>33</v>
      </c>
      <c r="G2835" t="s">
        <v>87</v>
      </c>
      <c r="H2835" t="s">
        <v>2369</v>
      </c>
    </row>
    <row r="2836" spans="2:8" x14ac:dyDescent="0.2">
      <c r="B2836" s="2"/>
      <c r="F2836">
        <v>33</v>
      </c>
      <c r="G2836" t="s">
        <v>87</v>
      </c>
      <c r="H2836" t="s">
        <v>2370</v>
      </c>
    </row>
    <row r="2837" spans="2:8" x14ac:dyDescent="0.2">
      <c r="B2837" s="2"/>
      <c r="F2837">
        <v>33</v>
      </c>
      <c r="G2837" t="s">
        <v>87</v>
      </c>
      <c r="H2837" t="s">
        <v>2371</v>
      </c>
    </row>
    <row r="2838" spans="2:8" x14ac:dyDescent="0.2">
      <c r="B2838" s="2"/>
      <c r="F2838">
        <v>33</v>
      </c>
      <c r="G2838" t="s">
        <v>87</v>
      </c>
      <c r="H2838" t="s">
        <v>2372</v>
      </c>
    </row>
    <row r="2839" spans="2:8" x14ac:dyDescent="0.2">
      <c r="B2839" s="2"/>
      <c r="F2839">
        <v>33</v>
      </c>
      <c r="G2839" t="s">
        <v>87</v>
      </c>
      <c r="H2839" t="s">
        <v>2373</v>
      </c>
    </row>
    <row r="2840" spans="2:8" x14ac:dyDescent="0.2">
      <c r="B2840" s="2"/>
      <c r="F2840">
        <v>33</v>
      </c>
      <c r="G2840" t="s">
        <v>87</v>
      </c>
      <c r="H2840" t="s">
        <v>2374</v>
      </c>
    </row>
    <row r="2841" spans="2:8" x14ac:dyDescent="0.2">
      <c r="B2841" s="2"/>
      <c r="F2841">
        <v>33</v>
      </c>
      <c r="G2841" t="s">
        <v>87</v>
      </c>
      <c r="H2841" t="s">
        <v>2375</v>
      </c>
    </row>
    <row r="2842" spans="2:8" x14ac:dyDescent="0.2">
      <c r="B2842" s="2"/>
      <c r="F2842">
        <v>33</v>
      </c>
      <c r="G2842" t="s">
        <v>87</v>
      </c>
      <c r="H2842" t="s">
        <v>2376</v>
      </c>
    </row>
    <row r="2843" spans="2:8" x14ac:dyDescent="0.2">
      <c r="B2843" s="2"/>
      <c r="F2843">
        <v>33</v>
      </c>
      <c r="G2843" t="s">
        <v>87</v>
      </c>
      <c r="H2843" t="s">
        <v>2377</v>
      </c>
    </row>
    <row r="2844" spans="2:8" x14ac:dyDescent="0.2">
      <c r="B2844" s="2"/>
      <c r="F2844">
        <v>33</v>
      </c>
      <c r="G2844" t="s">
        <v>87</v>
      </c>
      <c r="H2844" t="s">
        <v>2378</v>
      </c>
    </row>
    <row r="2845" spans="2:8" x14ac:dyDescent="0.2">
      <c r="B2845" s="2"/>
      <c r="F2845">
        <v>33</v>
      </c>
      <c r="G2845" t="s">
        <v>87</v>
      </c>
      <c r="H2845" t="s">
        <v>2379</v>
      </c>
    </row>
    <row r="2846" spans="2:8" x14ac:dyDescent="0.2">
      <c r="B2846" s="2"/>
      <c r="F2846">
        <v>33</v>
      </c>
      <c r="G2846" t="s">
        <v>87</v>
      </c>
      <c r="H2846" t="s">
        <v>2380</v>
      </c>
    </row>
    <row r="2847" spans="2:8" x14ac:dyDescent="0.2">
      <c r="B2847" s="2"/>
      <c r="F2847">
        <v>33</v>
      </c>
      <c r="G2847" t="s">
        <v>87</v>
      </c>
      <c r="H2847" t="s">
        <v>2381</v>
      </c>
    </row>
    <row r="2848" spans="2:8" x14ac:dyDescent="0.2">
      <c r="B2848" s="2"/>
      <c r="F2848">
        <v>33</v>
      </c>
      <c r="G2848" t="s">
        <v>87</v>
      </c>
      <c r="H2848" t="s">
        <v>2382</v>
      </c>
    </row>
    <row r="2849" spans="2:8" x14ac:dyDescent="0.2">
      <c r="B2849" s="2"/>
      <c r="F2849">
        <v>33</v>
      </c>
      <c r="G2849" t="s">
        <v>87</v>
      </c>
      <c r="H2849" t="s">
        <v>2383</v>
      </c>
    </row>
    <row r="2850" spans="2:8" x14ac:dyDescent="0.2">
      <c r="B2850" s="2"/>
      <c r="F2850">
        <v>33</v>
      </c>
      <c r="G2850" t="s">
        <v>87</v>
      </c>
      <c r="H2850" t="s">
        <v>2384</v>
      </c>
    </row>
    <row r="2851" spans="2:8" x14ac:dyDescent="0.2">
      <c r="B2851" s="2"/>
      <c r="F2851">
        <v>33</v>
      </c>
      <c r="G2851" t="s">
        <v>87</v>
      </c>
      <c r="H2851" t="s">
        <v>2385</v>
      </c>
    </row>
    <row r="2852" spans="2:8" x14ac:dyDescent="0.2">
      <c r="B2852" s="2"/>
      <c r="F2852">
        <v>33</v>
      </c>
      <c r="G2852" t="s">
        <v>87</v>
      </c>
      <c r="H2852" t="s">
        <v>2386</v>
      </c>
    </row>
    <row r="2853" spans="2:8" x14ac:dyDescent="0.2">
      <c r="B2853" s="2"/>
      <c r="F2853">
        <v>33</v>
      </c>
      <c r="G2853" t="s">
        <v>87</v>
      </c>
      <c r="H2853" t="s">
        <v>2387</v>
      </c>
    </row>
    <row r="2854" spans="2:8" x14ac:dyDescent="0.2">
      <c r="B2854" s="2"/>
      <c r="F2854">
        <v>33</v>
      </c>
      <c r="G2854" t="s">
        <v>87</v>
      </c>
      <c r="H2854" t="s">
        <v>2388</v>
      </c>
    </row>
    <row r="2855" spans="2:8" x14ac:dyDescent="0.2">
      <c r="B2855" s="2"/>
      <c r="F2855">
        <v>33</v>
      </c>
      <c r="G2855" t="s">
        <v>87</v>
      </c>
      <c r="H2855" t="s">
        <v>2389</v>
      </c>
    </row>
    <row r="2856" spans="2:8" x14ac:dyDescent="0.2">
      <c r="B2856" s="2"/>
      <c r="F2856">
        <v>33</v>
      </c>
      <c r="G2856" t="s">
        <v>87</v>
      </c>
      <c r="H2856" t="s">
        <v>2390</v>
      </c>
    </row>
    <row r="2857" spans="2:8" x14ac:dyDescent="0.2">
      <c r="B2857" s="2"/>
      <c r="F2857">
        <v>33</v>
      </c>
      <c r="G2857" t="s">
        <v>87</v>
      </c>
      <c r="H2857" t="s">
        <v>2391</v>
      </c>
    </row>
    <row r="2858" spans="2:8" x14ac:dyDescent="0.2">
      <c r="B2858" s="2"/>
      <c r="F2858">
        <v>33</v>
      </c>
      <c r="G2858" t="s">
        <v>87</v>
      </c>
      <c r="H2858" t="s">
        <v>2392</v>
      </c>
    </row>
    <row r="2859" spans="2:8" x14ac:dyDescent="0.2">
      <c r="B2859" s="2"/>
      <c r="F2859">
        <v>33</v>
      </c>
      <c r="G2859" t="s">
        <v>87</v>
      </c>
      <c r="H2859" t="s">
        <v>2393</v>
      </c>
    </row>
    <row r="2860" spans="2:8" x14ac:dyDescent="0.2">
      <c r="B2860" s="2"/>
      <c r="F2860">
        <v>33</v>
      </c>
      <c r="G2860" t="s">
        <v>87</v>
      </c>
      <c r="H2860" t="s">
        <v>2394</v>
      </c>
    </row>
    <row r="2861" spans="2:8" x14ac:dyDescent="0.2">
      <c r="B2861" s="2"/>
      <c r="F2861">
        <v>33</v>
      </c>
      <c r="G2861" t="s">
        <v>87</v>
      </c>
      <c r="H2861" t="s">
        <v>2395</v>
      </c>
    </row>
    <row r="2862" spans="2:8" x14ac:dyDescent="0.2">
      <c r="B2862" s="2"/>
      <c r="F2862">
        <v>33</v>
      </c>
      <c r="G2862" t="s">
        <v>87</v>
      </c>
      <c r="H2862" t="s">
        <v>2396</v>
      </c>
    </row>
    <row r="2863" spans="2:8" x14ac:dyDescent="0.2">
      <c r="B2863" s="2"/>
      <c r="F2863">
        <v>33</v>
      </c>
      <c r="G2863" t="s">
        <v>87</v>
      </c>
      <c r="H2863" t="s">
        <v>2397</v>
      </c>
    </row>
    <row r="2864" spans="2:8" x14ac:dyDescent="0.2">
      <c r="B2864" s="2"/>
      <c r="F2864">
        <v>33</v>
      </c>
      <c r="G2864" t="s">
        <v>87</v>
      </c>
      <c r="H2864" t="s">
        <v>2398</v>
      </c>
    </row>
    <row r="2865" spans="2:8" x14ac:dyDescent="0.2">
      <c r="B2865" s="2"/>
      <c r="F2865">
        <v>33</v>
      </c>
      <c r="G2865" t="s">
        <v>87</v>
      </c>
      <c r="H2865" t="s">
        <v>2399</v>
      </c>
    </row>
    <row r="2866" spans="2:8" x14ac:dyDescent="0.2">
      <c r="B2866" s="2"/>
      <c r="F2866">
        <v>33</v>
      </c>
      <c r="G2866" t="s">
        <v>87</v>
      </c>
      <c r="H2866" t="s">
        <v>2400</v>
      </c>
    </row>
    <row r="2867" spans="2:8" x14ac:dyDescent="0.2">
      <c r="B2867" s="2"/>
      <c r="F2867">
        <v>33</v>
      </c>
      <c r="G2867" t="s">
        <v>87</v>
      </c>
      <c r="H2867" t="s">
        <v>2401</v>
      </c>
    </row>
    <row r="2868" spans="2:8" x14ac:dyDescent="0.2">
      <c r="B2868" s="2"/>
      <c r="F2868">
        <v>33</v>
      </c>
      <c r="G2868" t="s">
        <v>87</v>
      </c>
      <c r="H2868" t="s">
        <v>2402</v>
      </c>
    </row>
    <row r="2869" spans="2:8" x14ac:dyDescent="0.2">
      <c r="B2869" s="2"/>
      <c r="F2869">
        <v>33</v>
      </c>
      <c r="G2869" t="s">
        <v>87</v>
      </c>
      <c r="H2869" t="s">
        <v>2403</v>
      </c>
    </row>
    <row r="2870" spans="2:8" x14ac:dyDescent="0.2">
      <c r="B2870" s="2"/>
      <c r="F2870">
        <v>33</v>
      </c>
      <c r="G2870" t="s">
        <v>87</v>
      </c>
      <c r="H2870" t="s">
        <v>2404</v>
      </c>
    </row>
    <row r="2871" spans="2:8" x14ac:dyDescent="0.2">
      <c r="B2871" s="2"/>
      <c r="F2871">
        <v>33</v>
      </c>
      <c r="G2871" t="s">
        <v>87</v>
      </c>
      <c r="H2871" t="s">
        <v>2405</v>
      </c>
    </row>
    <row r="2872" spans="2:8" x14ac:dyDescent="0.2">
      <c r="B2872" s="2"/>
      <c r="F2872">
        <v>33</v>
      </c>
      <c r="G2872" t="s">
        <v>87</v>
      </c>
      <c r="H2872" t="s">
        <v>2406</v>
      </c>
    </row>
    <row r="2873" spans="2:8" x14ac:dyDescent="0.2">
      <c r="B2873" s="2"/>
      <c r="F2873">
        <v>33</v>
      </c>
      <c r="G2873" t="s">
        <v>87</v>
      </c>
      <c r="H2873" t="s">
        <v>2407</v>
      </c>
    </row>
    <row r="2874" spans="2:8" x14ac:dyDescent="0.2">
      <c r="B2874" s="2"/>
      <c r="F2874">
        <v>33</v>
      </c>
      <c r="G2874" t="s">
        <v>87</v>
      </c>
      <c r="H2874" t="s">
        <v>2408</v>
      </c>
    </row>
    <row r="2875" spans="2:8" x14ac:dyDescent="0.2">
      <c r="B2875" s="2"/>
      <c r="F2875">
        <v>33</v>
      </c>
      <c r="G2875" t="s">
        <v>87</v>
      </c>
      <c r="H2875" t="s">
        <v>2409</v>
      </c>
    </row>
    <row r="2876" spans="2:8" x14ac:dyDescent="0.2">
      <c r="B2876" s="2"/>
      <c r="F2876">
        <v>33</v>
      </c>
      <c r="G2876" t="s">
        <v>87</v>
      </c>
      <c r="H2876" t="s">
        <v>2410</v>
      </c>
    </row>
    <row r="2877" spans="2:8" x14ac:dyDescent="0.2">
      <c r="B2877" s="2"/>
      <c r="F2877">
        <v>33</v>
      </c>
      <c r="G2877" t="s">
        <v>87</v>
      </c>
      <c r="H2877" t="s">
        <v>2411</v>
      </c>
    </row>
    <row r="2878" spans="2:8" x14ac:dyDescent="0.2">
      <c r="B2878" s="2"/>
      <c r="F2878">
        <v>33</v>
      </c>
      <c r="G2878" t="s">
        <v>87</v>
      </c>
      <c r="H2878" t="s">
        <v>2412</v>
      </c>
    </row>
    <row r="2879" spans="2:8" x14ac:dyDescent="0.2">
      <c r="B2879" s="2"/>
      <c r="F2879">
        <v>33</v>
      </c>
      <c r="G2879" t="s">
        <v>87</v>
      </c>
      <c r="H2879" t="s">
        <v>2413</v>
      </c>
    </row>
    <row r="2880" spans="2:8" x14ac:dyDescent="0.2">
      <c r="B2880" s="2"/>
      <c r="F2880">
        <v>33</v>
      </c>
      <c r="G2880" t="s">
        <v>87</v>
      </c>
      <c r="H2880" t="s">
        <v>2414</v>
      </c>
    </row>
    <row r="2881" spans="2:8" x14ac:dyDescent="0.2">
      <c r="B2881" s="2"/>
      <c r="F2881">
        <v>33</v>
      </c>
      <c r="G2881" t="s">
        <v>87</v>
      </c>
      <c r="H2881" t="s">
        <v>2415</v>
      </c>
    </row>
    <row r="2882" spans="2:8" x14ac:dyDescent="0.2">
      <c r="B2882" s="2"/>
      <c r="F2882">
        <v>33</v>
      </c>
      <c r="G2882" t="s">
        <v>87</v>
      </c>
      <c r="H2882" t="s">
        <v>2416</v>
      </c>
    </row>
    <row r="2883" spans="2:8" x14ac:dyDescent="0.2">
      <c r="B2883" s="2"/>
      <c r="F2883">
        <v>33</v>
      </c>
      <c r="G2883" t="s">
        <v>87</v>
      </c>
      <c r="H2883" t="s">
        <v>2417</v>
      </c>
    </row>
    <row r="2884" spans="2:8" x14ac:dyDescent="0.2">
      <c r="B2884" s="2"/>
      <c r="F2884">
        <v>33</v>
      </c>
      <c r="G2884" t="s">
        <v>87</v>
      </c>
      <c r="H2884" t="s">
        <v>2418</v>
      </c>
    </row>
    <row r="2885" spans="2:8" x14ac:dyDescent="0.2">
      <c r="B2885" s="2"/>
      <c r="F2885">
        <v>33</v>
      </c>
      <c r="G2885" t="s">
        <v>87</v>
      </c>
      <c r="H2885" t="s">
        <v>2419</v>
      </c>
    </row>
    <row r="2886" spans="2:8" x14ac:dyDescent="0.2">
      <c r="B2886" s="2"/>
      <c r="F2886">
        <v>33</v>
      </c>
      <c r="G2886" t="s">
        <v>87</v>
      </c>
      <c r="H2886" t="s">
        <v>2420</v>
      </c>
    </row>
    <row r="2887" spans="2:8" x14ac:dyDescent="0.2">
      <c r="B2887" s="2"/>
      <c r="F2887">
        <v>33</v>
      </c>
      <c r="G2887" t="s">
        <v>87</v>
      </c>
      <c r="H2887" t="s">
        <v>2421</v>
      </c>
    </row>
    <row r="2888" spans="2:8" x14ac:dyDescent="0.2">
      <c r="B2888" s="2"/>
      <c r="F2888">
        <v>33</v>
      </c>
      <c r="G2888" t="s">
        <v>87</v>
      </c>
      <c r="H2888" t="s">
        <v>2422</v>
      </c>
    </row>
    <row r="2889" spans="2:8" x14ac:dyDescent="0.2">
      <c r="B2889" s="2"/>
      <c r="F2889">
        <v>33</v>
      </c>
      <c r="G2889" t="s">
        <v>87</v>
      </c>
      <c r="H2889" t="s">
        <v>2423</v>
      </c>
    </row>
    <row r="2890" spans="2:8" x14ac:dyDescent="0.2">
      <c r="B2890" s="2"/>
      <c r="F2890">
        <v>33</v>
      </c>
      <c r="G2890" t="s">
        <v>87</v>
      </c>
      <c r="H2890" t="s">
        <v>2424</v>
      </c>
    </row>
    <row r="2891" spans="2:8" x14ac:dyDescent="0.2">
      <c r="B2891" s="2"/>
      <c r="F2891">
        <v>33</v>
      </c>
      <c r="G2891" t="s">
        <v>87</v>
      </c>
      <c r="H2891" t="s">
        <v>2425</v>
      </c>
    </row>
    <row r="2892" spans="2:8" x14ac:dyDescent="0.2">
      <c r="B2892" s="2"/>
      <c r="F2892">
        <v>33</v>
      </c>
      <c r="G2892" t="s">
        <v>87</v>
      </c>
      <c r="H2892" t="s">
        <v>2426</v>
      </c>
    </row>
    <row r="2893" spans="2:8" x14ac:dyDescent="0.2">
      <c r="B2893" s="2"/>
      <c r="F2893">
        <v>33</v>
      </c>
      <c r="G2893" t="s">
        <v>87</v>
      </c>
      <c r="H2893" t="s">
        <v>2427</v>
      </c>
    </row>
    <row r="2894" spans="2:8" x14ac:dyDescent="0.2">
      <c r="B2894" s="2"/>
      <c r="F2894">
        <v>33</v>
      </c>
      <c r="G2894" t="s">
        <v>87</v>
      </c>
      <c r="H2894" t="s">
        <v>2428</v>
      </c>
    </row>
    <row r="2895" spans="2:8" x14ac:dyDescent="0.2">
      <c r="B2895" s="2"/>
      <c r="F2895">
        <v>33</v>
      </c>
      <c r="G2895" t="s">
        <v>87</v>
      </c>
      <c r="H2895" t="s">
        <v>2429</v>
      </c>
    </row>
    <row r="2896" spans="2:8" x14ac:dyDescent="0.2">
      <c r="B2896" s="2"/>
      <c r="F2896">
        <v>33</v>
      </c>
      <c r="G2896" t="s">
        <v>87</v>
      </c>
      <c r="H2896" t="s">
        <v>2430</v>
      </c>
    </row>
    <row r="2897" spans="2:8" x14ac:dyDescent="0.2">
      <c r="B2897" s="2"/>
      <c r="F2897">
        <v>33</v>
      </c>
      <c r="G2897" t="s">
        <v>87</v>
      </c>
      <c r="H2897" t="s">
        <v>2431</v>
      </c>
    </row>
    <row r="2898" spans="2:8" x14ac:dyDescent="0.2">
      <c r="B2898" s="2"/>
      <c r="F2898">
        <v>33</v>
      </c>
      <c r="G2898" t="s">
        <v>87</v>
      </c>
      <c r="H2898" t="s">
        <v>2432</v>
      </c>
    </row>
    <row r="2899" spans="2:8" x14ac:dyDescent="0.2">
      <c r="B2899" s="2"/>
      <c r="F2899">
        <v>33</v>
      </c>
      <c r="G2899" t="s">
        <v>87</v>
      </c>
      <c r="H2899" t="s">
        <v>2433</v>
      </c>
    </row>
    <row r="2900" spans="2:8" x14ac:dyDescent="0.2">
      <c r="B2900" s="2"/>
      <c r="F2900">
        <v>33</v>
      </c>
      <c r="G2900" t="s">
        <v>87</v>
      </c>
      <c r="H2900" t="s">
        <v>2434</v>
      </c>
    </row>
    <row r="2901" spans="2:8" x14ac:dyDescent="0.2">
      <c r="B2901" s="2"/>
      <c r="F2901">
        <v>33</v>
      </c>
      <c r="G2901" t="s">
        <v>87</v>
      </c>
      <c r="H2901" t="s">
        <v>2435</v>
      </c>
    </row>
    <row r="2902" spans="2:8" x14ac:dyDescent="0.2">
      <c r="B2902" s="2"/>
      <c r="F2902">
        <v>33</v>
      </c>
      <c r="G2902" t="s">
        <v>87</v>
      </c>
      <c r="H2902" t="s">
        <v>2436</v>
      </c>
    </row>
    <row r="2903" spans="2:8" x14ac:dyDescent="0.2">
      <c r="B2903" s="2"/>
      <c r="F2903">
        <v>33</v>
      </c>
      <c r="G2903" t="s">
        <v>87</v>
      </c>
      <c r="H2903" t="s">
        <v>2437</v>
      </c>
    </row>
    <row r="2904" spans="2:8" x14ac:dyDescent="0.2">
      <c r="B2904" s="2"/>
      <c r="F2904">
        <v>33</v>
      </c>
      <c r="G2904" t="s">
        <v>87</v>
      </c>
      <c r="H2904" t="s">
        <v>2438</v>
      </c>
    </row>
    <row r="2905" spans="2:8" x14ac:dyDescent="0.2">
      <c r="B2905" s="2"/>
      <c r="F2905">
        <v>33</v>
      </c>
      <c r="G2905" t="s">
        <v>87</v>
      </c>
      <c r="H2905" t="s">
        <v>2439</v>
      </c>
    </row>
    <row r="2906" spans="2:8" x14ac:dyDescent="0.2">
      <c r="B2906" s="2"/>
      <c r="F2906">
        <v>33</v>
      </c>
      <c r="G2906" t="s">
        <v>87</v>
      </c>
      <c r="H2906" t="s">
        <v>2440</v>
      </c>
    </row>
    <row r="2907" spans="2:8" x14ac:dyDescent="0.2">
      <c r="B2907" s="2"/>
      <c r="F2907">
        <v>33</v>
      </c>
      <c r="G2907" t="s">
        <v>87</v>
      </c>
      <c r="H2907" t="s">
        <v>2441</v>
      </c>
    </row>
    <row r="2908" spans="2:8" x14ac:dyDescent="0.2">
      <c r="B2908" s="2"/>
      <c r="F2908">
        <v>33</v>
      </c>
      <c r="G2908" t="s">
        <v>87</v>
      </c>
      <c r="H2908" t="s">
        <v>2442</v>
      </c>
    </row>
    <row r="2909" spans="2:8" x14ac:dyDescent="0.2">
      <c r="B2909" s="2"/>
      <c r="F2909">
        <v>33</v>
      </c>
      <c r="G2909" t="s">
        <v>87</v>
      </c>
      <c r="H2909" t="s">
        <v>2443</v>
      </c>
    </row>
    <row r="2910" spans="2:8" x14ac:dyDescent="0.2">
      <c r="B2910" s="2"/>
      <c r="F2910">
        <v>33</v>
      </c>
      <c r="G2910" t="s">
        <v>87</v>
      </c>
      <c r="H2910" t="s">
        <v>2444</v>
      </c>
    </row>
    <row r="2911" spans="2:8" x14ac:dyDescent="0.2">
      <c r="B2911" s="2"/>
      <c r="F2911">
        <v>33</v>
      </c>
      <c r="G2911" t="s">
        <v>87</v>
      </c>
      <c r="H2911" t="s">
        <v>2445</v>
      </c>
    </row>
    <row r="2912" spans="2:8" x14ac:dyDescent="0.2">
      <c r="B2912" s="2"/>
      <c r="F2912">
        <v>33</v>
      </c>
      <c r="G2912" t="s">
        <v>87</v>
      </c>
      <c r="H2912" t="s">
        <v>2446</v>
      </c>
    </row>
    <row r="2913" spans="2:8" x14ac:dyDescent="0.2">
      <c r="B2913" s="2"/>
      <c r="F2913">
        <v>33</v>
      </c>
      <c r="G2913" t="s">
        <v>87</v>
      </c>
      <c r="H2913" t="s">
        <v>2447</v>
      </c>
    </row>
    <row r="2914" spans="2:8" x14ac:dyDescent="0.2">
      <c r="B2914" s="2"/>
      <c r="F2914">
        <v>33</v>
      </c>
      <c r="G2914" t="s">
        <v>87</v>
      </c>
      <c r="H2914" t="s">
        <v>2448</v>
      </c>
    </row>
    <row r="2915" spans="2:8" x14ac:dyDescent="0.2">
      <c r="B2915" s="2"/>
      <c r="F2915">
        <v>33</v>
      </c>
      <c r="G2915" t="s">
        <v>87</v>
      </c>
      <c r="H2915" t="s">
        <v>2449</v>
      </c>
    </row>
    <row r="2916" spans="2:8" x14ac:dyDescent="0.2">
      <c r="B2916" s="2"/>
      <c r="F2916">
        <v>33</v>
      </c>
      <c r="G2916" t="s">
        <v>87</v>
      </c>
      <c r="H2916" t="s">
        <v>2450</v>
      </c>
    </row>
    <row r="2917" spans="2:8" x14ac:dyDescent="0.2">
      <c r="B2917" s="2"/>
      <c r="F2917">
        <v>33</v>
      </c>
      <c r="G2917" t="s">
        <v>87</v>
      </c>
      <c r="H2917" t="s">
        <v>2451</v>
      </c>
    </row>
    <row r="2918" spans="2:8" x14ac:dyDescent="0.2">
      <c r="B2918" s="2"/>
      <c r="F2918">
        <v>33</v>
      </c>
      <c r="G2918" t="s">
        <v>87</v>
      </c>
      <c r="H2918" t="s">
        <v>2452</v>
      </c>
    </row>
    <row r="2919" spans="2:8" x14ac:dyDescent="0.2">
      <c r="B2919" s="2"/>
      <c r="F2919">
        <v>33</v>
      </c>
      <c r="G2919" t="s">
        <v>87</v>
      </c>
      <c r="H2919" t="s">
        <v>2453</v>
      </c>
    </row>
    <row r="2920" spans="2:8" x14ac:dyDescent="0.2">
      <c r="B2920" s="2"/>
      <c r="F2920">
        <v>33</v>
      </c>
      <c r="G2920" t="s">
        <v>87</v>
      </c>
      <c r="H2920" t="s">
        <v>2454</v>
      </c>
    </row>
    <row r="2921" spans="2:8" x14ac:dyDescent="0.2">
      <c r="B2921" s="2"/>
      <c r="F2921">
        <v>33</v>
      </c>
      <c r="G2921" t="s">
        <v>87</v>
      </c>
      <c r="H2921" t="s">
        <v>2455</v>
      </c>
    </row>
    <row r="2922" spans="2:8" x14ac:dyDescent="0.2">
      <c r="B2922" s="2"/>
      <c r="F2922">
        <v>33</v>
      </c>
      <c r="G2922" t="s">
        <v>87</v>
      </c>
      <c r="H2922" t="s">
        <v>2456</v>
      </c>
    </row>
    <row r="2923" spans="2:8" x14ac:dyDescent="0.2">
      <c r="B2923" s="2"/>
      <c r="F2923">
        <v>33</v>
      </c>
      <c r="G2923" t="s">
        <v>87</v>
      </c>
      <c r="H2923" t="s">
        <v>2457</v>
      </c>
    </row>
    <row r="2924" spans="2:8" x14ac:dyDescent="0.2">
      <c r="B2924" s="2"/>
      <c r="F2924">
        <v>33</v>
      </c>
      <c r="G2924" t="s">
        <v>87</v>
      </c>
      <c r="H2924" t="s">
        <v>2458</v>
      </c>
    </row>
    <row r="2925" spans="2:8" x14ac:dyDescent="0.2">
      <c r="B2925" s="2"/>
      <c r="F2925">
        <v>33</v>
      </c>
      <c r="G2925" t="s">
        <v>87</v>
      </c>
      <c r="H2925" t="s">
        <v>2459</v>
      </c>
    </row>
    <row r="2926" spans="2:8" x14ac:dyDescent="0.2">
      <c r="B2926" s="2"/>
      <c r="F2926">
        <v>33</v>
      </c>
      <c r="G2926" t="s">
        <v>87</v>
      </c>
      <c r="H2926" t="s">
        <v>2460</v>
      </c>
    </row>
    <row r="2927" spans="2:8" x14ac:dyDescent="0.2">
      <c r="B2927" s="2"/>
      <c r="F2927">
        <v>33</v>
      </c>
      <c r="G2927" t="s">
        <v>87</v>
      </c>
      <c r="H2927" t="s">
        <v>2461</v>
      </c>
    </row>
    <row r="2928" spans="2:8" x14ac:dyDescent="0.2">
      <c r="B2928" s="2"/>
      <c r="F2928">
        <v>33</v>
      </c>
      <c r="G2928" t="s">
        <v>87</v>
      </c>
      <c r="H2928" t="s">
        <v>2462</v>
      </c>
    </row>
    <row r="2929" spans="2:8" x14ac:dyDescent="0.2">
      <c r="B2929" s="2"/>
      <c r="F2929">
        <v>33</v>
      </c>
      <c r="G2929" t="s">
        <v>87</v>
      </c>
      <c r="H2929" t="s">
        <v>2463</v>
      </c>
    </row>
    <row r="2930" spans="2:8" x14ac:dyDescent="0.2">
      <c r="B2930" s="2"/>
      <c r="F2930">
        <v>33</v>
      </c>
      <c r="G2930" t="s">
        <v>87</v>
      </c>
      <c r="H2930" t="s">
        <v>2464</v>
      </c>
    </row>
    <row r="2931" spans="2:8" x14ac:dyDescent="0.2">
      <c r="B2931" s="2"/>
      <c r="F2931">
        <v>33</v>
      </c>
      <c r="G2931" t="s">
        <v>87</v>
      </c>
      <c r="H2931" t="s">
        <v>2465</v>
      </c>
    </row>
    <row r="2932" spans="2:8" x14ac:dyDescent="0.2">
      <c r="B2932" s="2"/>
      <c r="F2932">
        <v>33</v>
      </c>
      <c r="G2932" t="s">
        <v>87</v>
      </c>
      <c r="H2932" t="s">
        <v>2466</v>
      </c>
    </row>
    <row r="2933" spans="2:8" x14ac:dyDescent="0.2">
      <c r="B2933" s="2"/>
      <c r="F2933">
        <v>33</v>
      </c>
      <c r="G2933" t="s">
        <v>87</v>
      </c>
      <c r="H2933" t="s">
        <v>2467</v>
      </c>
    </row>
    <row r="2934" spans="2:8" x14ac:dyDescent="0.2">
      <c r="B2934" s="2"/>
      <c r="F2934">
        <v>33</v>
      </c>
      <c r="G2934" t="s">
        <v>87</v>
      </c>
      <c r="H2934" t="s">
        <v>2468</v>
      </c>
    </row>
    <row r="2935" spans="2:8" x14ac:dyDescent="0.2">
      <c r="B2935" s="2"/>
      <c r="F2935">
        <v>33</v>
      </c>
      <c r="G2935" t="s">
        <v>87</v>
      </c>
      <c r="H2935" t="s">
        <v>2469</v>
      </c>
    </row>
    <row r="2936" spans="2:8" x14ac:dyDescent="0.2">
      <c r="B2936" s="2"/>
      <c r="F2936">
        <v>33</v>
      </c>
      <c r="G2936" t="s">
        <v>87</v>
      </c>
      <c r="H2936" t="s">
        <v>2470</v>
      </c>
    </row>
    <row r="2937" spans="2:8" x14ac:dyDescent="0.2">
      <c r="B2937" s="2"/>
      <c r="F2937">
        <v>33</v>
      </c>
      <c r="G2937" t="s">
        <v>87</v>
      </c>
      <c r="H2937" t="s">
        <v>2471</v>
      </c>
    </row>
    <row r="2938" spans="2:8" x14ac:dyDescent="0.2">
      <c r="B2938" s="2"/>
      <c r="F2938">
        <v>33</v>
      </c>
      <c r="G2938" t="s">
        <v>87</v>
      </c>
      <c r="H2938" t="s">
        <v>2472</v>
      </c>
    </row>
    <row r="2939" spans="2:8" x14ac:dyDescent="0.2">
      <c r="B2939" s="2"/>
      <c r="F2939">
        <v>33</v>
      </c>
      <c r="G2939" t="s">
        <v>87</v>
      </c>
      <c r="H2939" t="s">
        <v>2473</v>
      </c>
    </row>
    <row r="2940" spans="2:8" x14ac:dyDescent="0.2">
      <c r="B2940" s="2"/>
      <c r="F2940">
        <v>33</v>
      </c>
      <c r="G2940" t="s">
        <v>87</v>
      </c>
      <c r="H2940" t="s">
        <v>2474</v>
      </c>
    </row>
    <row r="2941" spans="2:8" x14ac:dyDescent="0.2">
      <c r="B2941" s="2"/>
      <c r="F2941">
        <v>33</v>
      </c>
      <c r="G2941" t="s">
        <v>87</v>
      </c>
      <c r="H2941" t="s">
        <v>2475</v>
      </c>
    </row>
    <row r="2942" spans="2:8" x14ac:dyDescent="0.2">
      <c r="B2942" s="2"/>
      <c r="F2942">
        <v>33</v>
      </c>
      <c r="G2942" t="s">
        <v>87</v>
      </c>
      <c r="H2942" t="s">
        <v>2476</v>
      </c>
    </row>
    <row r="2943" spans="2:8" x14ac:dyDescent="0.2">
      <c r="B2943" s="2"/>
      <c r="F2943">
        <v>33</v>
      </c>
      <c r="G2943" t="s">
        <v>87</v>
      </c>
      <c r="H2943" t="s">
        <v>2477</v>
      </c>
    </row>
    <row r="2944" spans="2:8" x14ac:dyDescent="0.2">
      <c r="B2944" s="2"/>
      <c r="F2944">
        <v>33</v>
      </c>
      <c r="G2944" t="s">
        <v>87</v>
      </c>
      <c r="H2944" t="s">
        <v>2478</v>
      </c>
    </row>
    <row r="2945" spans="2:8" x14ac:dyDescent="0.2">
      <c r="B2945" s="2"/>
      <c r="F2945">
        <v>33</v>
      </c>
      <c r="G2945" t="s">
        <v>87</v>
      </c>
      <c r="H2945" t="s">
        <v>2479</v>
      </c>
    </row>
    <row r="2946" spans="2:8" x14ac:dyDescent="0.2">
      <c r="B2946" s="2"/>
      <c r="F2946">
        <v>33</v>
      </c>
      <c r="G2946" t="s">
        <v>87</v>
      </c>
      <c r="H2946" t="s">
        <v>2480</v>
      </c>
    </row>
    <row r="2947" spans="2:8" x14ac:dyDescent="0.2">
      <c r="B2947" s="2"/>
      <c r="F2947">
        <v>33</v>
      </c>
      <c r="G2947" t="s">
        <v>87</v>
      </c>
      <c r="H2947" t="s">
        <v>2481</v>
      </c>
    </row>
    <row r="2948" spans="2:8" x14ac:dyDescent="0.2">
      <c r="B2948" s="2"/>
      <c r="F2948">
        <v>33</v>
      </c>
      <c r="G2948" t="s">
        <v>87</v>
      </c>
      <c r="H2948" t="s">
        <v>2482</v>
      </c>
    </row>
    <row r="2949" spans="2:8" x14ac:dyDescent="0.2">
      <c r="B2949" s="2"/>
      <c r="F2949">
        <v>33</v>
      </c>
      <c r="G2949" t="s">
        <v>87</v>
      </c>
      <c r="H2949" t="s">
        <v>2483</v>
      </c>
    </row>
    <row r="2950" spans="2:8" x14ac:dyDescent="0.2">
      <c r="B2950" s="2"/>
      <c r="F2950">
        <v>33</v>
      </c>
      <c r="G2950" t="s">
        <v>87</v>
      </c>
      <c r="H2950" t="s">
        <v>2484</v>
      </c>
    </row>
    <row r="2951" spans="2:8" x14ac:dyDescent="0.2">
      <c r="B2951" s="2"/>
      <c r="F2951">
        <v>33</v>
      </c>
      <c r="G2951" t="s">
        <v>87</v>
      </c>
      <c r="H2951" t="s">
        <v>2485</v>
      </c>
    </row>
    <row r="2952" spans="2:8" x14ac:dyDescent="0.2">
      <c r="B2952" s="2"/>
      <c r="F2952">
        <v>33</v>
      </c>
      <c r="G2952" t="s">
        <v>87</v>
      </c>
      <c r="H2952" t="s">
        <v>2486</v>
      </c>
    </row>
    <row r="2953" spans="2:8" x14ac:dyDescent="0.2">
      <c r="B2953" s="2"/>
      <c r="F2953">
        <v>33</v>
      </c>
      <c r="G2953" t="s">
        <v>87</v>
      </c>
      <c r="H2953" t="s">
        <v>2487</v>
      </c>
    </row>
    <row r="2954" spans="2:8" x14ac:dyDescent="0.2">
      <c r="B2954" s="2"/>
      <c r="F2954">
        <v>33</v>
      </c>
      <c r="G2954" t="s">
        <v>87</v>
      </c>
      <c r="H2954" t="s">
        <v>2488</v>
      </c>
    </row>
    <row r="2955" spans="2:8" x14ac:dyDescent="0.2">
      <c r="B2955" s="2"/>
      <c r="F2955">
        <v>33</v>
      </c>
      <c r="G2955" t="s">
        <v>87</v>
      </c>
      <c r="H2955" t="s">
        <v>2489</v>
      </c>
    </row>
    <row r="2956" spans="2:8" x14ac:dyDescent="0.2">
      <c r="B2956" s="2"/>
      <c r="F2956">
        <v>33</v>
      </c>
      <c r="G2956" t="s">
        <v>87</v>
      </c>
      <c r="H2956" t="s">
        <v>2490</v>
      </c>
    </row>
    <row r="2957" spans="2:8" x14ac:dyDescent="0.2">
      <c r="B2957" s="2"/>
      <c r="F2957">
        <v>33</v>
      </c>
      <c r="G2957" t="s">
        <v>87</v>
      </c>
      <c r="H2957" t="s">
        <v>2491</v>
      </c>
    </row>
    <row r="2958" spans="2:8" x14ac:dyDescent="0.2">
      <c r="B2958" s="2"/>
      <c r="F2958">
        <v>33</v>
      </c>
      <c r="G2958" t="s">
        <v>87</v>
      </c>
      <c r="H2958" t="s">
        <v>2492</v>
      </c>
    </row>
    <row r="2959" spans="2:8" x14ac:dyDescent="0.2">
      <c r="B2959" s="2"/>
      <c r="F2959">
        <v>33</v>
      </c>
      <c r="G2959" t="s">
        <v>87</v>
      </c>
      <c r="H2959" t="s">
        <v>2493</v>
      </c>
    </row>
    <row r="2960" spans="2:8" x14ac:dyDescent="0.2">
      <c r="B2960" s="2"/>
      <c r="F2960">
        <v>33</v>
      </c>
      <c r="G2960" t="s">
        <v>87</v>
      </c>
      <c r="H2960" t="s">
        <v>2494</v>
      </c>
    </row>
    <row r="2961" spans="2:8" x14ac:dyDescent="0.2">
      <c r="B2961" s="2"/>
      <c r="F2961">
        <v>33</v>
      </c>
      <c r="G2961" t="s">
        <v>87</v>
      </c>
      <c r="H2961" t="s">
        <v>2495</v>
      </c>
    </row>
    <row r="2962" spans="2:8" x14ac:dyDescent="0.2">
      <c r="B2962" s="2"/>
      <c r="F2962">
        <v>33</v>
      </c>
      <c r="G2962" t="s">
        <v>87</v>
      </c>
      <c r="H2962" t="s">
        <v>2496</v>
      </c>
    </row>
    <row r="2963" spans="2:8" x14ac:dyDescent="0.2">
      <c r="B2963" s="2"/>
      <c r="F2963">
        <v>33</v>
      </c>
      <c r="G2963" t="s">
        <v>87</v>
      </c>
      <c r="H2963" t="s">
        <v>2497</v>
      </c>
    </row>
    <row r="2964" spans="2:8" x14ac:dyDescent="0.2">
      <c r="B2964" s="2"/>
      <c r="F2964">
        <v>33</v>
      </c>
      <c r="G2964" t="s">
        <v>87</v>
      </c>
      <c r="H2964" t="s">
        <v>2498</v>
      </c>
    </row>
    <row r="2965" spans="2:8" x14ac:dyDescent="0.2">
      <c r="B2965" s="2"/>
      <c r="F2965">
        <v>33</v>
      </c>
      <c r="G2965" t="s">
        <v>87</v>
      </c>
      <c r="H2965" t="s">
        <v>2499</v>
      </c>
    </row>
    <row r="2966" spans="2:8" x14ac:dyDescent="0.2">
      <c r="B2966" s="2"/>
      <c r="F2966">
        <v>33</v>
      </c>
      <c r="G2966" t="s">
        <v>87</v>
      </c>
      <c r="H2966" t="s">
        <v>2500</v>
      </c>
    </row>
    <row r="2967" spans="2:8" x14ac:dyDescent="0.2">
      <c r="B2967" s="2"/>
      <c r="F2967">
        <v>33</v>
      </c>
      <c r="G2967" t="s">
        <v>87</v>
      </c>
      <c r="H2967" t="s">
        <v>2501</v>
      </c>
    </row>
    <row r="2968" spans="2:8" x14ac:dyDescent="0.2">
      <c r="B2968" s="2"/>
      <c r="F2968">
        <v>33</v>
      </c>
      <c r="G2968" t="s">
        <v>87</v>
      </c>
      <c r="H2968" t="s">
        <v>2502</v>
      </c>
    </row>
    <row r="2969" spans="2:8" x14ac:dyDescent="0.2">
      <c r="B2969" s="2"/>
      <c r="F2969">
        <v>33</v>
      </c>
      <c r="G2969" t="s">
        <v>87</v>
      </c>
      <c r="H2969" t="s">
        <v>2503</v>
      </c>
    </row>
    <row r="2970" spans="2:8" x14ac:dyDescent="0.2">
      <c r="B2970" s="2"/>
      <c r="F2970">
        <v>33</v>
      </c>
      <c r="G2970" t="s">
        <v>87</v>
      </c>
      <c r="H2970" t="s">
        <v>2504</v>
      </c>
    </row>
    <row r="2971" spans="2:8" x14ac:dyDescent="0.2">
      <c r="B2971" s="2"/>
      <c r="F2971">
        <v>33</v>
      </c>
      <c r="G2971" t="s">
        <v>87</v>
      </c>
      <c r="H2971" t="s">
        <v>2505</v>
      </c>
    </row>
    <row r="2972" spans="2:8" x14ac:dyDescent="0.2">
      <c r="B2972" s="2"/>
      <c r="F2972">
        <v>33</v>
      </c>
      <c r="G2972" t="s">
        <v>87</v>
      </c>
      <c r="H2972" t="s">
        <v>2506</v>
      </c>
    </row>
    <row r="2973" spans="2:8" x14ac:dyDescent="0.2">
      <c r="B2973" s="2"/>
      <c r="F2973">
        <v>33</v>
      </c>
      <c r="G2973" t="s">
        <v>87</v>
      </c>
      <c r="H2973" t="s">
        <v>2507</v>
      </c>
    </row>
    <row r="2974" spans="2:8" x14ac:dyDescent="0.2">
      <c r="B2974" s="2"/>
      <c r="F2974">
        <v>33</v>
      </c>
      <c r="G2974" t="s">
        <v>87</v>
      </c>
      <c r="H2974" t="s">
        <v>2508</v>
      </c>
    </row>
    <row r="2975" spans="2:8" x14ac:dyDescent="0.2">
      <c r="B2975" s="2"/>
      <c r="F2975">
        <v>33</v>
      </c>
      <c r="G2975" t="s">
        <v>87</v>
      </c>
      <c r="H2975" t="s">
        <v>2509</v>
      </c>
    </row>
    <row r="2976" spans="2:8" x14ac:dyDescent="0.2">
      <c r="B2976" s="2"/>
      <c r="F2976">
        <v>33</v>
      </c>
      <c r="G2976" t="s">
        <v>87</v>
      </c>
      <c r="H2976" t="s">
        <v>2510</v>
      </c>
    </row>
    <row r="2977" spans="2:8" x14ac:dyDescent="0.2">
      <c r="B2977" s="2"/>
      <c r="F2977">
        <v>33</v>
      </c>
      <c r="G2977" t="s">
        <v>87</v>
      </c>
      <c r="H2977" t="s">
        <v>2511</v>
      </c>
    </row>
    <row r="2978" spans="2:8" x14ac:dyDescent="0.2">
      <c r="B2978" s="2"/>
      <c r="F2978">
        <v>33</v>
      </c>
      <c r="G2978" t="s">
        <v>87</v>
      </c>
      <c r="H2978" t="s">
        <v>2512</v>
      </c>
    </row>
    <row r="2979" spans="2:8" x14ac:dyDescent="0.2">
      <c r="B2979" s="2"/>
      <c r="F2979">
        <v>33</v>
      </c>
      <c r="G2979" t="s">
        <v>87</v>
      </c>
      <c r="H2979" t="s">
        <v>2513</v>
      </c>
    </row>
    <row r="2980" spans="2:8" x14ac:dyDescent="0.2">
      <c r="B2980" s="2"/>
      <c r="F2980">
        <v>33</v>
      </c>
      <c r="G2980" t="s">
        <v>87</v>
      </c>
      <c r="H2980" t="s">
        <v>2514</v>
      </c>
    </row>
    <row r="2981" spans="2:8" x14ac:dyDescent="0.2">
      <c r="B2981" s="2"/>
      <c r="F2981">
        <v>33</v>
      </c>
      <c r="G2981" t="s">
        <v>87</v>
      </c>
      <c r="H2981" t="s">
        <v>2515</v>
      </c>
    </row>
    <row r="2982" spans="2:8" x14ac:dyDescent="0.2">
      <c r="B2982" s="2"/>
      <c r="F2982">
        <v>33</v>
      </c>
      <c r="G2982" t="s">
        <v>87</v>
      </c>
      <c r="H2982" t="s">
        <v>2516</v>
      </c>
    </row>
    <row r="2983" spans="2:8" x14ac:dyDescent="0.2">
      <c r="B2983" s="2"/>
      <c r="F2983">
        <v>33</v>
      </c>
      <c r="G2983" t="s">
        <v>87</v>
      </c>
      <c r="H2983" t="s">
        <v>2517</v>
      </c>
    </row>
    <row r="2984" spans="2:8" x14ac:dyDescent="0.2">
      <c r="B2984" s="2"/>
      <c r="F2984">
        <v>33</v>
      </c>
      <c r="G2984" t="s">
        <v>87</v>
      </c>
      <c r="H2984" t="s">
        <v>2518</v>
      </c>
    </row>
    <row r="2985" spans="2:8" x14ac:dyDescent="0.2">
      <c r="B2985" s="2"/>
      <c r="F2985">
        <v>33</v>
      </c>
      <c r="G2985" t="s">
        <v>87</v>
      </c>
      <c r="H2985" t="s">
        <v>2519</v>
      </c>
    </row>
    <row r="2986" spans="2:8" x14ac:dyDescent="0.2">
      <c r="B2986" s="2"/>
      <c r="F2986">
        <v>33</v>
      </c>
      <c r="G2986" t="s">
        <v>87</v>
      </c>
      <c r="H2986" t="s">
        <v>2520</v>
      </c>
    </row>
    <row r="2987" spans="2:8" x14ac:dyDescent="0.2">
      <c r="B2987" s="2"/>
      <c r="F2987">
        <v>33</v>
      </c>
      <c r="G2987" t="s">
        <v>87</v>
      </c>
      <c r="H2987" t="s">
        <v>2521</v>
      </c>
    </row>
    <row r="2988" spans="2:8" x14ac:dyDescent="0.2">
      <c r="B2988" s="2"/>
      <c r="F2988">
        <v>33</v>
      </c>
      <c r="G2988" t="s">
        <v>87</v>
      </c>
      <c r="H2988" t="s">
        <v>2522</v>
      </c>
    </row>
    <row r="2989" spans="2:8" x14ac:dyDescent="0.2">
      <c r="B2989" s="2"/>
      <c r="F2989">
        <v>33</v>
      </c>
      <c r="G2989" t="s">
        <v>87</v>
      </c>
      <c r="H2989" t="s">
        <v>2523</v>
      </c>
    </row>
    <row r="2990" spans="2:8" x14ac:dyDescent="0.2">
      <c r="B2990" s="2"/>
      <c r="F2990">
        <v>33</v>
      </c>
      <c r="G2990" t="s">
        <v>87</v>
      </c>
      <c r="H2990" t="s">
        <v>2524</v>
      </c>
    </row>
    <row r="2991" spans="2:8" x14ac:dyDescent="0.2">
      <c r="B2991" s="2"/>
      <c r="F2991">
        <v>33</v>
      </c>
      <c r="G2991" t="s">
        <v>87</v>
      </c>
      <c r="H2991" t="s">
        <v>2525</v>
      </c>
    </row>
    <row r="2992" spans="2:8" x14ac:dyDescent="0.2">
      <c r="B2992" s="2"/>
      <c r="F2992">
        <v>33</v>
      </c>
      <c r="G2992" t="s">
        <v>87</v>
      </c>
      <c r="H2992" t="s">
        <v>2526</v>
      </c>
    </row>
    <row r="2993" spans="2:8" x14ac:dyDescent="0.2">
      <c r="B2993" s="2"/>
      <c r="F2993">
        <v>33</v>
      </c>
      <c r="G2993" t="s">
        <v>87</v>
      </c>
      <c r="H2993" t="s">
        <v>2527</v>
      </c>
    </row>
    <row r="2994" spans="2:8" x14ac:dyDescent="0.2">
      <c r="B2994" s="2"/>
      <c r="F2994">
        <v>33</v>
      </c>
      <c r="G2994" t="s">
        <v>87</v>
      </c>
      <c r="H2994" t="s">
        <v>2528</v>
      </c>
    </row>
    <row r="2995" spans="2:8" x14ac:dyDescent="0.2">
      <c r="B2995" s="2"/>
      <c r="F2995">
        <v>33</v>
      </c>
      <c r="G2995" t="s">
        <v>87</v>
      </c>
      <c r="H2995" t="s">
        <v>2529</v>
      </c>
    </row>
    <row r="2996" spans="2:8" x14ac:dyDescent="0.2">
      <c r="B2996" s="2"/>
      <c r="F2996">
        <v>33</v>
      </c>
      <c r="G2996" t="s">
        <v>87</v>
      </c>
      <c r="H2996" t="s">
        <v>2530</v>
      </c>
    </row>
    <row r="2997" spans="2:8" x14ac:dyDescent="0.2">
      <c r="B2997" s="2"/>
      <c r="F2997">
        <v>33</v>
      </c>
      <c r="G2997" t="s">
        <v>87</v>
      </c>
      <c r="H2997" t="s">
        <v>2531</v>
      </c>
    </row>
    <row r="2998" spans="2:8" x14ac:dyDescent="0.2">
      <c r="B2998" s="2"/>
      <c r="F2998">
        <v>33</v>
      </c>
      <c r="G2998" t="s">
        <v>87</v>
      </c>
      <c r="H2998" t="s">
        <v>2532</v>
      </c>
    </row>
    <row r="2999" spans="2:8" x14ac:dyDescent="0.2">
      <c r="B2999" s="2"/>
      <c r="F2999">
        <v>33</v>
      </c>
      <c r="G2999" t="s">
        <v>87</v>
      </c>
      <c r="H2999" t="s">
        <v>2533</v>
      </c>
    </row>
    <row r="3000" spans="2:8" x14ac:dyDescent="0.2">
      <c r="B3000" s="2"/>
      <c r="F3000">
        <v>33</v>
      </c>
      <c r="G3000" t="s">
        <v>87</v>
      </c>
      <c r="H3000" t="s">
        <v>2534</v>
      </c>
    </row>
    <row r="3001" spans="2:8" x14ac:dyDescent="0.2">
      <c r="B3001" s="2"/>
      <c r="F3001">
        <v>33</v>
      </c>
      <c r="G3001" t="s">
        <v>87</v>
      </c>
      <c r="H3001" t="s">
        <v>2535</v>
      </c>
    </row>
    <row r="3002" spans="2:8" x14ac:dyDescent="0.2">
      <c r="B3002" s="2"/>
      <c r="F3002">
        <v>33</v>
      </c>
      <c r="G3002" t="s">
        <v>87</v>
      </c>
      <c r="H3002" t="s">
        <v>2536</v>
      </c>
    </row>
    <row r="3003" spans="2:8" x14ac:dyDescent="0.2">
      <c r="B3003" s="2"/>
      <c r="F3003">
        <v>33</v>
      </c>
      <c r="G3003" t="s">
        <v>87</v>
      </c>
      <c r="H3003" t="s">
        <v>2537</v>
      </c>
    </row>
    <row r="3004" spans="2:8" x14ac:dyDescent="0.2">
      <c r="B3004" s="2"/>
      <c r="F3004">
        <v>33</v>
      </c>
      <c r="G3004" t="s">
        <v>87</v>
      </c>
      <c r="H3004" t="s">
        <v>2538</v>
      </c>
    </row>
    <row r="3005" spans="2:8" x14ac:dyDescent="0.2">
      <c r="B3005" s="2"/>
      <c r="F3005">
        <v>33</v>
      </c>
      <c r="G3005" t="s">
        <v>87</v>
      </c>
      <c r="H3005" t="s">
        <v>2539</v>
      </c>
    </row>
    <row r="3006" spans="2:8" x14ac:dyDescent="0.2">
      <c r="B3006" s="2"/>
      <c r="F3006">
        <v>33</v>
      </c>
      <c r="G3006" t="s">
        <v>87</v>
      </c>
      <c r="H3006" t="s">
        <v>2540</v>
      </c>
    </row>
    <row r="3007" spans="2:8" x14ac:dyDescent="0.2">
      <c r="B3007" s="2"/>
      <c r="F3007">
        <v>33</v>
      </c>
      <c r="G3007" t="s">
        <v>87</v>
      </c>
      <c r="H3007" t="s">
        <v>2541</v>
      </c>
    </row>
    <row r="3008" spans="2:8" x14ac:dyDescent="0.2">
      <c r="B3008" s="2"/>
      <c r="F3008">
        <v>33</v>
      </c>
      <c r="G3008" t="s">
        <v>87</v>
      </c>
      <c r="H3008" t="s">
        <v>2542</v>
      </c>
    </row>
    <row r="3009" spans="2:8" x14ac:dyDescent="0.2">
      <c r="B3009" s="2"/>
      <c r="F3009">
        <v>33</v>
      </c>
      <c r="G3009" t="s">
        <v>87</v>
      </c>
      <c r="H3009" t="s">
        <v>2543</v>
      </c>
    </row>
    <row r="3010" spans="2:8" x14ac:dyDescent="0.2">
      <c r="B3010" s="2"/>
      <c r="F3010">
        <v>33</v>
      </c>
      <c r="G3010" t="s">
        <v>87</v>
      </c>
      <c r="H3010" t="s">
        <v>2544</v>
      </c>
    </row>
    <row r="3011" spans="2:8" x14ac:dyDescent="0.2">
      <c r="B3011" s="2"/>
      <c r="F3011">
        <v>33</v>
      </c>
      <c r="G3011" t="s">
        <v>87</v>
      </c>
      <c r="H3011" t="s">
        <v>2545</v>
      </c>
    </row>
    <row r="3012" spans="2:8" x14ac:dyDescent="0.2">
      <c r="B3012" s="2"/>
      <c r="F3012">
        <v>33</v>
      </c>
      <c r="G3012" t="s">
        <v>87</v>
      </c>
      <c r="H3012" t="s">
        <v>2546</v>
      </c>
    </row>
    <row r="3013" spans="2:8" x14ac:dyDescent="0.2">
      <c r="B3013" s="2"/>
      <c r="F3013">
        <v>33</v>
      </c>
      <c r="G3013" t="s">
        <v>87</v>
      </c>
      <c r="H3013" t="s">
        <v>2547</v>
      </c>
    </row>
    <row r="3014" spans="2:8" x14ac:dyDescent="0.2">
      <c r="B3014" s="2"/>
      <c r="F3014">
        <v>33</v>
      </c>
      <c r="G3014" t="s">
        <v>87</v>
      </c>
      <c r="H3014" t="s">
        <v>2548</v>
      </c>
    </row>
    <row r="3015" spans="2:8" x14ac:dyDescent="0.2">
      <c r="B3015" s="2"/>
      <c r="F3015">
        <v>33</v>
      </c>
      <c r="G3015" t="s">
        <v>87</v>
      </c>
      <c r="H3015" t="s">
        <v>2549</v>
      </c>
    </row>
    <row r="3016" spans="2:8" x14ac:dyDescent="0.2">
      <c r="B3016" s="2"/>
      <c r="F3016">
        <v>33</v>
      </c>
      <c r="G3016" t="s">
        <v>87</v>
      </c>
      <c r="H3016" t="s">
        <v>2550</v>
      </c>
    </row>
    <row r="3017" spans="2:8" x14ac:dyDescent="0.2">
      <c r="B3017" s="2"/>
      <c r="F3017">
        <v>33</v>
      </c>
      <c r="G3017" t="s">
        <v>87</v>
      </c>
      <c r="H3017" t="s">
        <v>2551</v>
      </c>
    </row>
    <row r="3018" spans="2:8" x14ac:dyDescent="0.2">
      <c r="B3018" s="2"/>
      <c r="F3018">
        <v>33</v>
      </c>
      <c r="G3018" t="s">
        <v>87</v>
      </c>
      <c r="H3018" t="s">
        <v>2552</v>
      </c>
    </row>
    <row r="3019" spans="2:8" x14ac:dyDescent="0.2">
      <c r="B3019" s="2"/>
      <c r="F3019">
        <v>33</v>
      </c>
      <c r="G3019" t="s">
        <v>87</v>
      </c>
      <c r="H3019" t="s">
        <v>2553</v>
      </c>
    </row>
    <row r="3020" spans="2:8" x14ac:dyDescent="0.2">
      <c r="B3020" s="2"/>
      <c r="F3020">
        <v>33</v>
      </c>
      <c r="G3020" t="s">
        <v>87</v>
      </c>
      <c r="H3020" t="s">
        <v>2554</v>
      </c>
    </row>
    <row r="3021" spans="2:8" x14ac:dyDescent="0.2">
      <c r="B3021" s="2"/>
      <c r="F3021">
        <v>33</v>
      </c>
      <c r="G3021" t="s">
        <v>87</v>
      </c>
      <c r="H3021" t="s">
        <v>2555</v>
      </c>
    </row>
    <row r="3022" spans="2:8" x14ac:dyDescent="0.2">
      <c r="B3022" s="2"/>
      <c r="F3022">
        <v>33</v>
      </c>
      <c r="G3022" t="s">
        <v>87</v>
      </c>
      <c r="H3022" t="s">
        <v>2556</v>
      </c>
    </row>
    <row r="3023" spans="2:8" x14ac:dyDescent="0.2">
      <c r="B3023" s="2"/>
      <c r="F3023">
        <v>33</v>
      </c>
      <c r="G3023" t="s">
        <v>87</v>
      </c>
      <c r="H3023" t="s">
        <v>2557</v>
      </c>
    </row>
    <row r="3024" spans="2:8" x14ac:dyDescent="0.2">
      <c r="B3024" s="2"/>
      <c r="F3024">
        <v>33</v>
      </c>
      <c r="G3024" t="s">
        <v>87</v>
      </c>
      <c r="H3024" t="s">
        <v>2558</v>
      </c>
    </row>
    <row r="3025" spans="2:8" x14ac:dyDescent="0.2">
      <c r="B3025" s="2"/>
      <c r="F3025">
        <v>33</v>
      </c>
      <c r="G3025" t="s">
        <v>87</v>
      </c>
      <c r="H3025" t="s">
        <v>2559</v>
      </c>
    </row>
    <row r="3026" spans="2:8" x14ac:dyDescent="0.2">
      <c r="B3026" s="2"/>
      <c r="F3026">
        <v>33</v>
      </c>
      <c r="G3026" t="s">
        <v>87</v>
      </c>
      <c r="H3026" t="s">
        <v>2560</v>
      </c>
    </row>
    <row r="3027" spans="2:8" x14ac:dyDescent="0.2">
      <c r="B3027" s="2"/>
      <c r="F3027">
        <v>33</v>
      </c>
      <c r="G3027" t="s">
        <v>87</v>
      </c>
      <c r="H3027" t="s">
        <v>2561</v>
      </c>
    </row>
    <row r="3028" spans="2:8" x14ac:dyDescent="0.2">
      <c r="B3028" s="2"/>
      <c r="F3028">
        <v>33</v>
      </c>
      <c r="G3028" t="s">
        <v>87</v>
      </c>
      <c r="H3028" t="s">
        <v>2562</v>
      </c>
    </row>
    <row r="3029" spans="2:8" x14ac:dyDescent="0.2">
      <c r="B3029" s="2"/>
      <c r="F3029">
        <v>33</v>
      </c>
      <c r="G3029" t="s">
        <v>87</v>
      </c>
      <c r="H3029" t="s">
        <v>2563</v>
      </c>
    </row>
    <row r="3030" spans="2:8" x14ac:dyDescent="0.2">
      <c r="B3030" s="2"/>
      <c r="F3030">
        <v>33</v>
      </c>
      <c r="G3030" t="s">
        <v>87</v>
      </c>
      <c r="H3030" t="s">
        <v>2564</v>
      </c>
    </row>
    <row r="3031" spans="2:8" x14ac:dyDescent="0.2">
      <c r="B3031" s="2"/>
      <c r="F3031">
        <v>33</v>
      </c>
      <c r="G3031" t="s">
        <v>87</v>
      </c>
      <c r="H3031" t="s">
        <v>2565</v>
      </c>
    </row>
    <row r="3032" spans="2:8" x14ac:dyDescent="0.2">
      <c r="B3032" s="2"/>
      <c r="F3032">
        <v>33</v>
      </c>
      <c r="G3032" t="s">
        <v>87</v>
      </c>
      <c r="H3032" t="s">
        <v>2566</v>
      </c>
    </row>
    <row r="3033" spans="2:8" x14ac:dyDescent="0.2">
      <c r="B3033" s="2"/>
      <c r="F3033">
        <v>33</v>
      </c>
      <c r="G3033" t="s">
        <v>87</v>
      </c>
      <c r="H3033" t="s">
        <v>2567</v>
      </c>
    </row>
    <row r="3034" spans="2:8" x14ac:dyDescent="0.2">
      <c r="B3034" s="2"/>
      <c r="F3034">
        <v>33</v>
      </c>
      <c r="G3034" t="s">
        <v>87</v>
      </c>
      <c r="H3034" t="s">
        <v>2568</v>
      </c>
    </row>
    <row r="3035" spans="2:8" x14ac:dyDescent="0.2">
      <c r="B3035" s="2"/>
      <c r="F3035">
        <v>33</v>
      </c>
      <c r="G3035" t="s">
        <v>87</v>
      </c>
      <c r="H3035" t="s">
        <v>2569</v>
      </c>
    </row>
    <row r="3036" spans="2:8" x14ac:dyDescent="0.2">
      <c r="B3036" s="2"/>
      <c r="F3036">
        <v>33</v>
      </c>
      <c r="G3036" t="s">
        <v>87</v>
      </c>
      <c r="H3036" t="s">
        <v>2570</v>
      </c>
    </row>
    <row r="3037" spans="2:8" x14ac:dyDescent="0.2">
      <c r="B3037" s="2"/>
      <c r="F3037">
        <v>33</v>
      </c>
      <c r="G3037" t="s">
        <v>87</v>
      </c>
      <c r="H3037" t="s">
        <v>2571</v>
      </c>
    </row>
    <row r="3038" spans="2:8" x14ac:dyDescent="0.2">
      <c r="B3038" s="2"/>
      <c r="F3038">
        <v>33</v>
      </c>
      <c r="G3038" t="s">
        <v>87</v>
      </c>
      <c r="H3038" t="s">
        <v>2572</v>
      </c>
    </row>
    <row r="3039" spans="2:8" x14ac:dyDescent="0.2">
      <c r="B3039" s="2"/>
      <c r="F3039">
        <v>33</v>
      </c>
      <c r="G3039" t="s">
        <v>87</v>
      </c>
      <c r="H3039" t="s">
        <v>2573</v>
      </c>
    </row>
    <row r="3040" spans="2:8" x14ac:dyDescent="0.2">
      <c r="B3040" s="2"/>
      <c r="F3040">
        <v>33</v>
      </c>
      <c r="G3040" t="s">
        <v>87</v>
      </c>
      <c r="H3040" t="s">
        <v>2574</v>
      </c>
    </row>
    <row r="3041" spans="2:8" x14ac:dyDescent="0.2">
      <c r="B3041" s="2"/>
      <c r="F3041">
        <v>33</v>
      </c>
      <c r="G3041" t="s">
        <v>87</v>
      </c>
      <c r="H3041" t="s">
        <v>2575</v>
      </c>
    </row>
    <row r="3042" spans="2:8" x14ac:dyDescent="0.2">
      <c r="B3042" s="2"/>
      <c r="F3042">
        <v>33</v>
      </c>
      <c r="G3042" t="s">
        <v>87</v>
      </c>
      <c r="H3042" t="s">
        <v>2576</v>
      </c>
    </row>
    <row r="3043" spans="2:8" x14ac:dyDescent="0.2">
      <c r="B3043" s="2"/>
      <c r="F3043">
        <v>33</v>
      </c>
      <c r="G3043" t="s">
        <v>87</v>
      </c>
      <c r="H3043" t="s">
        <v>2577</v>
      </c>
    </row>
    <row r="3044" spans="2:8" x14ac:dyDescent="0.2">
      <c r="B3044" s="2"/>
      <c r="F3044">
        <v>34</v>
      </c>
      <c r="G3044" t="s">
        <v>88</v>
      </c>
      <c r="H3044" t="s">
        <v>2578</v>
      </c>
    </row>
    <row r="3045" spans="2:8" x14ac:dyDescent="0.2">
      <c r="B3045" s="2"/>
      <c r="F3045">
        <v>34</v>
      </c>
      <c r="G3045" t="s">
        <v>88</v>
      </c>
      <c r="H3045" t="s">
        <v>2579</v>
      </c>
    </row>
    <row r="3046" spans="2:8" x14ac:dyDescent="0.2">
      <c r="B3046" s="2"/>
      <c r="F3046">
        <v>34</v>
      </c>
      <c r="G3046" t="s">
        <v>88</v>
      </c>
      <c r="H3046" t="s">
        <v>2580</v>
      </c>
    </row>
    <row r="3047" spans="2:8" x14ac:dyDescent="0.2">
      <c r="B3047" s="2"/>
      <c r="F3047">
        <v>34</v>
      </c>
      <c r="G3047" t="s">
        <v>88</v>
      </c>
      <c r="H3047" t="s">
        <v>680</v>
      </c>
    </row>
    <row r="3048" spans="2:8" x14ac:dyDescent="0.2">
      <c r="B3048" s="2"/>
      <c r="F3048">
        <v>34</v>
      </c>
      <c r="G3048" t="s">
        <v>88</v>
      </c>
      <c r="H3048" t="s">
        <v>2581</v>
      </c>
    </row>
    <row r="3049" spans="2:8" x14ac:dyDescent="0.2">
      <c r="B3049" s="2"/>
      <c r="F3049">
        <v>34</v>
      </c>
      <c r="G3049" t="s">
        <v>88</v>
      </c>
      <c r="H3049" t="s">
        <v>818</v>
      </c>
    </row>
    <row r="3050" spans="2:8" x14ac:dyDescent="0.2">
      <c r="B3050" s="2"/>
      <c r="F3050">
        <v>34</v>
      </c>
      <c r="G3050" t="s">
        <v>88</v>
      </c>
      <c r="H3050" t="s">
        <v>2582</v>
      </c>
    </row>
    <row r="3051" spans="2:8" x14ac:dyDescent="0.2">
      <c r="B3051" s="2"/>
      <c r="F3051">
        <v>34</v>
      </c>
      <c r="G3051" t="s">
        <v>88</v>
      </c>
      <c r="H3051" t="s">
        <v>2583</v>
      </c>
    </row>
    <row r="3052" spans="2:8" x14ac:dyDescent="0.2">
      <c r="B3052" s="2"/>
      <c r="F3052">
        <v>34</v>
      </c>
      <c r="G3052" t="s">
        <v>88</v>
      </c>
      <c r="H3052" t="s">
        <v>2584</v>
      </c>
    </row>
    <row r="3053" spans="2:8" x14ac:dyDescent="0.2">
      <c r="B3053" s="2"/>
      <c r="F3053">
        <v>34</v>
      </c>
      <c r="G3053" t="s">
        <v>88</v>
      </c>
      <c r="H3053" t="s">
        <v>2585</v>
      </c>
    </row>
    <row r="3054" spans="2:8" x14ac:dyDescent="0.2">
      <c r="B3054" s="2"/>
      <c r="F3054">
        <v>34</v>
      </c>
      <c r="G3054" t="s">
        <v>88</v>
      </c>
      <c r="H3054" t="s">
        <v>844</v>
      </c>
    </row>
    <row r="3055" spans="2:8" x14ac:dyDescent="0.2">
      <c r="B3055" s="2"/>
      <c r="F3055">
        <v>34</v>
      </c>
      <c r="G3055" t="s">
        <v>88</v>
      </c>
      <c r="H3055" t="s">
        <v>2586</v>
      </c>
    </row>
    <row r="3056" spans="2:8" x14ac:dyDescent="0.2">
      <c r="B3056" s="2"/>
      <c r="F3056">
        <v>34</v>
      </c>
      <c r="G3056" t="s">
        <v>88</v>
      </c>
      <c r="H3056" t="s">
        <v>2587</v>
      </c>
    </row>
    <row r="3057" spans="2:8" x14ac:dyDescent="0.2">
      <c r="B3057" s="2"/>
      <c r="F3057">
        <v>34</v>
      </c>
      <c r="G3057" t="s">
        <v>88</v>
      </c>
      <c r="H3057" t="s">
        <v>979</v>
      </c>
    </row>
    <row r="3058" spans="2:8" x14ac:dyDescent="0.2">
      <c r="B3058" s="2"/>
      <c r="F3058">
        <v>34</v>
      </c>
      <c r="G3058" t="s">
        <v>88</v>
      </c>
      <c r="H3058" t="s">
        <v>2588</v>
      </c>
    </row>
    <row r="3059" spans="2:8" x14ac:dyDescent="0.2">
      <c r="B3059" s="2"/>
      <c r="F3059">
        <v>34</v>
      </c>
      <c r="G3059" t="s">
        <v>88</v>
      </c>
      <c r="H3059" t="s">
        <v>2589</v>
      </c>
    </row>
    <row r="3060" spans="2:8" x14ac:dyDescent="0.2">
      <c r="B3060" s="2"/>
      <c r="F3060">
        <v>34</v>
      </c>
      <c r="G3060" t="s">
        <v>88</v>
      </c>
      <c r="H3060" t="s">
        <v>2590</v>
      </c>
    </row>
    <row r="3061" spans="2:8" x14ac:dyDescent="0.2">
      <c r="B3061" s="2"/>
      <c r="F3061">
        <v>34</v>
      </c>
      <c r="G3061" t="s">
        <v>88</v>
      </c>
      <c r="H3061" t="s">
        <v>1677</v>
      </c>
    </row>
    <row r="3062" spans="2:8" x14ac:dyDescent="0.2">
      <c r="B3062" s="2"/>
      <c r="F3062">
        <v>34</v>
      </c>
      <c r="G3062" t="s">
        <v>88</v>
      </c>
      <c r="H3062" t="s">
        <v>614</v>
      </c>
    </row>
    <row r="3063" spans="2:8" x14ac:dyDescent="0.2">
      <c r="B3063" s="2"/>
      <c r="F3063">
        <v>34</v>
      </c>
      <c r="G3063" t="s">
        <v>88</v>
      </c>
      <c r="H3063" t="s">
        <v>327</v>
      </c>
    </row>
    <row r="3064" spans="2:8" x14ac:dyDescent="0.2">
      <c r="B3064" s="2"/>
      <c r="F3064">
        <v>34</v>
      </c>
      <c r="G3064" t="s">
        <v>88</v>
      </c>
      <c r="H3064" t="s">
        <v>765</v>
      </c>
    </row>
    <row r="3065" spans="2:8" x14ac:dyDescent="0.2">
      <c r="B3065" s="2"/>
      <c r="F3065">
        <v>35</v>
      </c>
      <c r="G3065" t="s">
        <v>89</v>
      </c>
      <c r="H3065" t="s">
        <v>2591</v>
      </c>
    </row>
    <row r="3066" spans="2:8" x14ac:dyDescent="0.2">
      <c r="B3066" s="2"/>
      <c r="F3066">
        <v>35</v>
      </c>
      <c r="G3066" t="s">
        <v>89</v>
      </c>
      <c r="H3066" t="s">
        <v>2592</v>
      </c>
    </row>
    <row r="3067" spans="2:8" x14ac:dyDescent="0.2">
      <c r="B3067" s="2"/>
      <c r="F3067">
        <v>35</v>
      </c>
      <c r="G3067" t="s">
        <v>89</v>
      </c>
      <c r="H3067" t="s">
        <v>2593</v>
      </c>
    </row>
    <row r="3068" spans="2:8" x14ac:dyDescent="0.2">
      <c r="B3068" s="2"/>
      <c r="F3068">
        <v>35</v>
      </c>
      <c r="G3068" t="s">
        <v>89</v>
      </c>
      <c r="H3068" t="s">
        <v>2594</v>
      </c>
    </row>
    <row r="3069" spans="2:8" x14ac:dyDescent="0.2">
      <c r="B3069" s="2"/>
      <c r="F3069">
        <v>35</v>
      </c>
      <c r="G3069" t="s">
        <v>89</v>
      </c>
      <c r="H3069" t="s">
        <v>2274</v>
      </c>
    </row>
    <row r="3070" spans="2:8" x14ac:dyDescent="0.2">
      <c r="B3070" s="2"/>
      <c r="F3070">
        <v>35</v>
      </c>
      <c r="G3070" t="s">
        <v>89</v>
      </c>
      <c r="H3070" t="s">
        <v>2595</v>
      </c>
    </row>
    <row r="3071" spans="2:8" x14ac:dyDescent="0.2">
      <c r="B3071" s="2"/>
      <c r="F3071">
        <v>35</v>
      </c>
      <c r="G3071" t="s">
        <v>89</v>
      </c>
      <c r="H3071" t="s">
        <v>2596</v>
      </c>
    </row>
    <row r="3072" spans="2:8" x14ac:dyDescent="0.2">
      <c r="B3072" s="2"/>
      <c r="F3072">
        <v>35</v>
      </c>
      <c r="G3072" t="s">
        <v>89</v>
      </c>
      <c r="H3072" t="s">
        <v>2597</v>
      </c>
    </row>
    <row r="3073" spans="2:8" x14ac:dyDescent="0.2">
      <c r="B3073" s="2"/>
      <c r="F3073">
        <v>35</v>
      </c>
      <c r="G3073" t="s">
        <v>89</v>
      </c>
      <c r="H3073" t="s">
        <v>2598</v>
      </c>
    </row>
    <row r="3074" spans="2:8" x14ac:dyDescent="0.2">
      <c r="B3074" s="2"/>
      <c r="F3074">
        <v>35</v>
      </c>
      <c r="G3074" t="s">
        <v>89</v>
      </c>
      <c r="H3074" t="s">
        <v>298</v>
      </c>
    </row>
    <row r="3075" spans="2:8" x14ac:dyDescent="0.2">
      <c r="B3075" s="2"/>
      <c r="F3075">
        <v>35</v>
      </c>
      <c r="G3075" t="s">
        <v>89</v>
      </c>
      <c r="H3075" t="s">
        <v>2599</v>
      </c>
    </row>
    <row r="3076" spans="2:8" x14ac:dyDescent="0.2">
      <c r="B3076" s="2"/>
      <c r="F3076">
        <v>35</v>
      </c>
      <c r="G3076" t="s">
        <v>89</v>
      </c>
      <c r="H3076" t="s">
        <v>2600</v>
      </c>
    </row>
    <row r="3077" spans="2:8" x14ac:dyDescent="0.2">
      <c r="B3077" s="2"/>
      <c r="F3077">
        <v>35</v>
      </c>
      <c r="G3077" t="s">
        <v>89</v>
      </c>
      <c r="H3077" t="s">
        <v>2601</v>
      </c>
    </row>
    <row r="3078" spans="2:8" x14ac:dyDescent="0.2">
      <c r="B3078" s="2"/>
      <c r="F3078">
        <v>35</v>
      </c>
      <c r="G3078" t="s">
        <v>89</v>
      </c>
      <c r="H3078" t="s">
        <v>2602</v>
      </c>
    </row>
    <row r="3079" spans="2:8" x14ac:dyDescent="0.2">
      <c r="B3079" s="2"/>
      <c r="F3079">
        <v>35</v>
      </c>
      <c r="G3079" t="s">
        <v>89</v>
      </c>
      <c r="H3079" t="s">
        <v>306</v>
      </c>
    </row>
    <row r="3080" spans="2:8" x14ac:dyDescent="0.2">
      <c r="B3080" s="2"/>
      <c r="F3080">
        <v>35</v>
      </c>
      <c r="G3080" t="s">
        <v>89</v>
      </c>
      <c r="H3080" t="s">
        <v>2603</v>
      </c>
    </row>
    <row r="3081" spans="2:8" x14ac:dyDescent="0.2">
      <c r="B3081" s="2"/>
      <c r="F3081">
        <v>35</v>
      </c>
      <c r="G3081" t="s">
        <v>89</v>
      </c>
      <c r="H3081" t="s">
        <v>2604</v>
      </c>
    </row>
    <row r="3082" spans="2:8" x14ac:dyDescent="0.2">
      <c r="B3082" s="2"/>
      <c r="F3082">
        <v>35</v>
      </c>
      <c r="G3082" t="s">
        <v>89</v>
      </c>
      <c r="H3082" t="s">
        <v>2605</v>
      </c>
    </row>
    <row r="3083" spans="2:8" x14ac:dyDescent="0.2">
      <c r="B3083" s="2"/>
      <c r="F3083">
        <v>35</v>
      </c>
      <c r="G3083" t="s">
        <v>89</v>
      </c>
      <c r="H3083" t="s">
        <v>2606</v>
      </c>
    </row>
    <row r="3084" spans="2:8" x14ac:dyDescent="0.2">
      <c r="B3084" s="2"/>
      <c r="F3084">
        <v>35</v>
      </c>
      <c r="G3084" t="s">
        <v>89</v>
      </c>
      <c r="H3084" t="s">
        <v>427</v>
      </c>
    </row>
    <row r="3085" spans="2:8" x14ac:dyDescent="0.2">
      <c r="B3085" s="2"/>
      <c r="F3085">
        <v>35</v>
      </c>
      <c r="G3085" t="s">
        <v>89</v>
      </c>
      <c r="H3085" t="s">
        <v>2607</v>
      </c>
    </row>
    <row r="3086" spans="2:8" x14ac:dyDescent="0.2">
      <c r="B3086" s="2"/>
      <c r="F3086">
        <v>35</v>
      </c>
      <c r="G3086" t="s">
        <v>89</v>
      </c>
      <c r="H3086" t="s">
        <v>2608</v>
      </c>
    </row>
    <row r="3087" spans="2:8" x14ac:dyDescent="0.2">
      <c r="B3087" s="2"/>
      <c r="F3087">
        <v>35</v>
      </c>
      <c r="G3087" t="s">
        <v>89</v>
      </c>
      <c r="H3087" t="s">
        <v>2256</v>
      </c>
    </row>
    <row r="3088" spans="2:8" x14ac:dyDescent="0.2">
      <c r="B3088" s="2"/>
      <c r="F3088">
        <v>35</v>
      </c>
      <c r="G3088" t="s">
        <v>89</v>
      </c>
      <c r="H3088" t="s">
        <v>437</v>
      </c>
    </row>
    <row r="3089" spans="2:8" x14ac:dyDescent="0.2">
      <c r="B3089" s="2"/>
      <c r="F3089">
        <v>35</v>
      </c>
      <c r="G3089" t="s">
        <v>89</v>
      </c>
      <c r="H3089" t="s">
        <v>438</v>
      </c>
    </row>
    <row r="3090" spans="2:8" x14ac:dyDescent="0.2">
      <c r="B3090" s="2"/>
      <c r="F3090">
        <v>35</v>
      </c>
      <c r="G3090" t="s">
        <v>89</v>
      </c>
      <c r="H3090" t="s">
        <v>2609</v>
      </c>
    </row>
    <row r="3091" spans="2:8" x14ac:dyDescent="0.2">
      <c r="B3091" s="2"/>
      <c r="F3091">
        <v>35</v>
      </c>
      <c r="G3091" t="s">
        <v>89</v>
      </c>
      <c r="H3091" t="s">
        <v>2610</v>
      </c>
    </row>
    <row r="3092" spans="2:8" x14ac:dyDescent="0.2">
      <c r="B3092" s="2"/>
      <c r="F3092">
        <v>35</v>
      </c>
      <c r="G3092" t="s">
        <v>89</v>
      </c>
      <c r="H3092" t="s">
        <v>375</v>
      </c>
    </row>
    <row r="3093" spans="2:8" x14ac:dyDescent="0.2">
      <c r="B3093" s="2"/>
      <c r="F3093">
        <v>35</v>
      </c>
      <c r="G3093" t="s">
        <v>89</v>
      </c>
      <c r="H3093" t="s">
        <v>2611</v>
      </c>
    </row>
    <row r="3094" spans="2:8" x14ac:dyDescent="0.2">
      <c r="B3094" s="2"/>
      <c r="F3094">
        <v>35</v>
      </c>
      <c r="G3094" t="s">
        <v>89</v>
      </c>
      <c r="H3094" t="s">
        <v>2612</v>
      </c>
    </row>
    <row r="3095" spans="2:8" x14ac:dyDescent="0.2">
      <c r="B3095" s="2"/>
      <c r="F3095">
        <v>35</v>
      </c>
      <c r="G3095" t="s">
        <v>89</v>
      </c>
      <c r="H3095" t="s">
        <v>2613</v>
      </c>
    </row>
    <row r="3096" spans="2:8" x14ac:dyDescent="0.2">
      <c r="B3096" s="2"/>
      <c r="F3096">
        <v>35</v>
      </c>
      <c r="G3096" t="s">
        <v>89</v>
      </c>
      <c r="H3096" t="s">
        <v>327</v>
      </c>
    </row>
    <row r="3097" spans="2:8" x14ac:dyDescent="0.2">
      <c r="B3097" s="2"/>
      <c r="F3097">
        <v>35</v>
      </c>
      <c r="G3097" t="s">
        <v>89</v>
      </c>
      <c r="H3097" t="s">
        <v>2614</v>
      </c>
    </row>
    <row r="3098" spans="2:8" x14ac:dyDescent="0.2">
      <c r="B3098" s="2"/>
      <c r="F3098">
        <v>36</v>
      </c>
      <c r="G3098" t="s">
        <v>90</v>
      </c>
      <c r="H3098" t="s">
        <v>2615</v>
      </c>
    </row>
    <row r="3099" spans="2:8" x14ac:dyDescent="0.2">
      <c r="B3099" s="2"/>
      <c r="F3099">
        <v>36</v>
      </c>
      <c r="G3099" t="s">
        <v>90</v>
      </c>
      <c r="H3099" t="s">
        <v>1663</v>
      </c>
    </row>
    <row r="3100" spans="2:8" x14ac:dyDescent="0.2">
      <c r="B3100" s="2"/>
      <c r="F3100">
        <v>36</v>
      </c>
      <c r="G3100" t="s">
        <v>90</v>
      </c>
      <c r="H3100" t="s">
        <v>2616</v>
      </c>
    </row>
    <row r="3101" spans="2:8" x14ac:dyDescent="0.2">
      <c r="B3101" s="2"/>
      <c r="F3101">
        <v>36</v>
      </c>
      <c r="G3101" t="s">
        <v>90</v>
      </c>
      <c r="H3101" t="s">
        <v>2617</v>
      </c>
    </row>
    <row r="3102" spans="2:8" x14ac:dyDescent="0.2">
      <c r="B3102" s="2"/>
      <c r="F3102">
        <v>36</v>
      </c>
      <c r="G3102" t="s">
        <v>90</v>
      </c>
      <c r="H3102" t="s">
        <v>2618</v>
      </c>
    </row>
    <row r="3103" spans="2:8" x14ac:dyDescent="0.2">
      <c r="B3103" s="2"/>
      <c r="F3103">
        <v>36</v>
      </c>
      <c r="G3103" t="s">
        <v>90</v>
      </c>
      <c r="H3103" t="s">
        <v>2619</v>
      </c>
    </row>
    <row r="3104" spans="2:8" x14ac:dyDescent="0.2">
      <c r="B3104" s="2"/>
      <c r="F3104">
        <v>36</v>
      </c>
      <c r="G3104" t="s">
        <v>90</v>
      </c>
      <c r="H3104" t="s">
        <v>952</v>
      </c>
    </row>
    <row r="3105" spans="2:8" x14ac:dyDescent="0.2">
      <c r="B3105" s="2"/>
      <c r="F3105">
        <v>36</v>
      </c>
      <c r="G3105" t="s">
        <v>90</v>
      </c>
      <c r="H3105" t="s">
        <v>2620</v>
      </c>
    </row>
    <row r="3106" spans="2:8" x14ac:dyDescent="0.2">
      <c r="B3106" s="2"/>
      <c r="F3106">
        <v>36</v>
      </c>
      <c r="G3106" t="s">
        <v>90</v>
      </c>
      <c r="H3106" t="s">
        <v>2621</v>
      </c>
    </row>
    <row r="3107" spans="2:8" x14ac:dyDescent="0.2">
      <c r="B3107" s="2"/>
      <c r="F3107">
        <v>36</v>
      </c>
      <c r="G3107" t="s">
        <v>90</v>
      </c>
      <c r="H3107" t="s">
        <v>816</v>
      </c>
    </row>
    <row r="3108" spans="2:8" x14ac:dyDescent="0.2">
      <c r="B3108" s="2"/>
      <c r="F3108">
        <v>36</v>
      </c>
      <c r="G3108" t="s">
        <v>90</v>
      </c>
      <c r="H3108" t="s">
        <v>287</v>
      </c>
    </row>
    <row r="3109" spans="2:8" x14ac:dyDescent="0.2">
      <c r="B3109" s="2"/>
      <c r="F3109">
        <v>36</v>
      </c>
      <c r="G3109" t="s">
        <v>90</v>
      </c>
      <c r="H3109" t="s">
        <v>2622</v>
      </c>
    </row>
    <row r="3110" spans="2:8" x14ac:dyDescent="0.2">
      <c r="B3110" s="2"/>
      <c r="F3110">
        <v>36</v>
      </c>
      <c r="G3110" t="s">
        <v>90</v>
      </c>
      <c r="H3110" t="s">
        <v>116</v>
      </c>
    </row>
    <row r="3111" spans="2:8" x14ac:dyDescent="0.2">
      <c r="B3111" s="2"/>
      <c r="F3111">
        <v>36</v>
      </c>
      <c r="G3111" t="s">
        <v>90</v>
      </c>
      <c r="H3111" t="s">
        <v>2623</v>
      </c>
    </row>
    <row r="3112" spans="2:8" x14ac:dyDescent="0.2">
      <c r="B3112" s="2"/>
      <c r="F3112">
        <v>36</v>
      </c>
      <c r="G3112" t="s">
        <v>90</v>
      </c>
      <c r="H3112" t="s">
        <v>2624</v>
      </c>
    </row>
    <row r="3113" spans="2:8" x14ac:dyDescent="0.2">
      <c r="B3113" s="2"/>
      <c r="F3113">
        <v>36</v>
      </c>
      <c r="G3113" t="s">
        <v>90</v>
      </c>
      <c r="H3113" t="s">
        <v>2582</v>
      </c>
    </row>
    <row r="3114" spans="2:8" x14ac:dyDescent="0.2">
      <c r="B3114" s="2"/>
      <c r="F3114">
        <v>36</v>
      </c>
      <c r="G3114" t="s">
        <v>90</v>
      </c>
      <c r="H3114" t="s">
        <v>197</v>
      </c>
    </row>
    <row r="3115" spans="2:8" x14ac:dyDescent="0.2">
      <c r="B3115" s="2"/>
      <c r="F3115">
        <v>36</v>
      </c>
      <c r="G3115" t="s">
        <v>90</v>
      </c>
      <c r="H3115" t="s">
        <v>296</v>
      </c>
    </row>
    <row r="3116" spans="2:8" x14ac:dyDescent="0.2">
      <c r="B3116" s="2"/>
      <c r="F3116">
        <v>36</v>
      </c>
      <c r="G3116" t="s">
        <v>90</v>
      </c>
      <c r="H3116" t="s">
        <v>2047</v>
      </c>
    </row>
    <row r="3117" spans="2:8" x14ac:dyDescent="0.2">
      <c r="B3117" s="2"/>
      <c r="F3117">
        <v>36</v>
      </c>
      <c r="G3117" t="s">
        <v>90</v>
      </c>
      <c r="H3117" t="s">
        <v>199</v>
      </c>
    </row>
    <row r="3118" spans="2:8" x14ac:dyDescent="0.2">
      <c r="B3118" s="2"/>
      <c r="F3118">
        <v>36</v>
      </c>
      <c r="G3118" t="s">
        <v>90</v>
      </c>
      <c r="H3118" t="s">
        <v>633</v>
      </c>
    </row>
    <row r="3119" spans="2:8" x14ac:dyDescent="0.2">
      <c r="B3119" s="2"/>
      <c r="F3119">
        <v>36</v>
      </c>
      <c r="G3119" t="s">
        <v>90</v>
      </c>
      <c r="H3119" t="s">
        <v>2625</v>
      </c>
    </row>
    <row r="3120" spans="2:8" x14ac:dyDescent="0.2">
      <c r="B3120" s="2"/>
      <c r="F3120">
        <v>36</v>
      </c>
      <c r="G3120" t="s">
        <v>90</v>
      </c>
      <c r="H3120" t="s">
        <v>204</v>
      </c>
    </row>
    <row r="3121" spans="2:8" x14ac:dyDescent="0.2">
      <c r="B3121" s="2"/>
      <c r="F3121">
        <v>36</v>
      </c>
      <c r="G3121" t="s">
        <v>90</v>
      </c>
      <c r="H3121" t="s">
        <v>347</v>
      </c>
    </row>
    <row r="3122" spans="2:8" x14ac:dyDescent="0.2">
      <c r="B3122" s="2"/>
      <c r="F3122">
        <v>36</v>
      </c>
      <c r="G3122" t="s">
        <v>90</v>
      </c>
      <c r="H3122" t="s">
        <v>798</v>
      </c>
    </row>
    <row r="3123" spans="2:8" x14ac:dyDescent="0.2">
      <c r="B3123" s="2"/>
      <c r="F3123">
        <v>36</v>
      </c>
      <c r="G3123" t="s">
        <v>90</v>
      </c>
      <c r="H3123" t="s">
        <v>836</v>
      </c>
    </row>
    <row r="3124" spans="2:8" x14ac:dyDescent="0.2">
      <c r="B3124" s="2"/>
      <c r="F3124">
        <v>36</v>
      </c>
      <c r="G3124" t="s">
        <v>90</v>
      </c>
      <c r="H3124" t="s">
        <v>212</v>
      </c>
    </row>
    <row r="3125" spans="2:8" x14ac:dyDescent="0.2">
      <c r="B3125" s="2"/>
      <c r="F3125">
        <v>36</v>
      </c>
      <c r="G3125" t="s">
        <v>90</v>
      </c>
      <c r="H3125" t="s">
        <v>217</v>
      </c>
    </row>
    <row r="3126" spans="2:8" x14ac:dyDescent="0.2">
      <c r="B3126" s="2"/>
      <c r="F3126">
        <v>36</v>
      </c>
      <c r="G3126" t="s">
        <v>90</v>
      </c>
      <c r="H3126" t="s">
        <v>218</v>
      </c>
    </row>
    <row r="3127" spans="2:8" x14ac:dyDescent="0.2">
      <c r="B3127" s="2"/>
      <c r="F3127">
        <v>36</v>
      </c>
      <c r="G3127" t="s">
        <v>90</v>
      </c>
      <c r="H3127" t="s">
        <v>647</v>
      </c>
    </row>
    <row r="3128" spans="2:8" x14ac:dyDescent="0.2">
      <c r="B3128" s="2"/>
      <c r="F3128">
        <v>36</v>
      </c>
      <c r="G3128" t="s">
        <v>90</v>
      </c>
      <c r="H3128" t="s">
        <v>121</v>
      </c>
    </row>
    <row r="3129" spans="2:8" x14ac:dyDescent="0.2">
      <c r="B3129" s="2"/>
      <c r="F3129">
        <v>36</v>
      </c>
      <c r="G3129" t="s">
        <v>90</v>
      </c>
      <c r="H3129" t="s">
        <v>2626</v>
      </c>
    </row>
    <row r="3130" spans="2:8" x14ac:dyDescent="0.2">
      <c r="B3130" s="2"/>
      <c r="F3130">
        <v>36</v>
      </c>
      <c r="G3130" t="s">
        <v>90</v>
      </c>
      <c r="H3130" t="s">
        <v>801</v>
      </c>
    </row>
    <row r="3131" spans="2:8" x14ac:dyDescent="0.2">
      <c r="B3131" s="2"/>
      <c r="F3131">
        <v>36</v>
      </c>
      <c r="G3131" t="s">
        <v>90</v>
      </c>
      <c r="H3131" t="s">
        <v>2627</v>
      </c>
    </row>
    <row r="3132" spans="2:8" x14ac:dyDescent="0.2">
      <c r="B3132" s="2"/>
      <c r="F3132">
        <v>36</v>
      </c>
      <c r="G3132" t="s">
        <v>90</v>
      </c>
      <c r="H3132" t="s">
        <v>2628</v>
      </c>
    </row>
    <row r="3133" spans="2:8" x14ac:dyDescent="0.2">
      <c r="B3133" s="2"/>
      <c r="F3133">
        <v>36</v>
      </c>
      <c r="G3133" t="s">
        <v>90</v>
      </c>
      <c r="H3133" t="s">
        <v>360</v>
      </c>
    </row>
    <row r="3134" spans="2:8" x14ac:dyDescent="0.2">
      <c r="B3134" s="2"/>
      <c r="F3134">
        <v>36</v>
      </c>
      <c r="G3134" t="s">
        <v>90</v>
      </c>
      <c r="H3134" t="s">
        <v>2629</v>
      </c>
    </row>
    <row r="3135" spans="2:8" x14ac:dyDescent="0.2">
      <c r="B3135" s="2"/>
      <c r="F3135">
        <v>36</v>
      </c>
      <c r="G3135" t="s">
        <v>90</v>
      </c>
      <c r="H3135" t="s">
        <v>2630</v>
      </c>
    </row>
    <row r="3136" spans="2:8" x14ac:dyDescent="0.2">
      <c r="B3136" s="2"/>
      <c r="F3136">
        <v>36</v>
      </c>
      <c r="G3136" t="s">
        <v>90</v>
      </c>
      <c r="H3136" t="s">
        <v>2084</v>
      </c>
    </row>
    <row r="3137" spans="2:8" x14ac:dyDescent="0.2">
      <c r="B3137" s="2"/>
      <c r="F3137">
        <v>36</v>
      </c>
      <c r="G3137" t="s">
        <v>90</v>
      </c>
      <c r="H3137" t="s">
        <v>654</v>
      </c>
    </row>
    <row r="3138" spans="2:8" x14ac:dyDescent="0.2">
      <c r="B3138" s="2"/>
      <c r="F3138">
        <v>36</v>
      </c>
      <c r="G3138" t="s">
        <v>90</v>
      </c>
      <c r="H3138" t="s">
        <v>2631</v>
      </c>
    </row>
    <row r="3139" spans="2:8" x14ac:dyDescent="0.2">
      <c r="B3139" s="2"/>
      <c r="F3139">
        <v>36</v>
      </c>
      <c r="G3139" t="s">
        <v>90</v>
      </c>
      <c r="H3139" t="s">
        <v>2632</v>
      </c>
    </row>
    <row r="3140" spans="2:8" x14ac:dyDescent="0.2">
      <c r="B3140" s="2"/>
      <c r="F3140">
        <v>36</v>
      </c>
      <c r="G3140" t="s">
        <v>90</v>
      </c>
      <c r="H3140" t="s">
        <v>743</v>
      </c>
    </row>
    <row r="3141" spans="2:8" x14ac:dyDescent="0.2">
      <c r="B3141" s="2"/>
      <c r="F3141">
        <v>36</v>
      </c>
      <c r="G3141" t="s">
        <v>90</v>
      </c>
      <c r="H3141" t="s">
        <v>2633</v>
      </c>
    </row>
    <row r="3142" spans="2:8" x14ac:dyDescent="0.2">
      <c r="B3142" s="2"/>
      <c r="F3142">
        <v>36</v>
      </c>
      <c r="G3142" t="s">
        <v>90</v>
      </c>
      <c r="H3142" t="s">
        <v>3713</v>
      </c>
    </row>
    <row r="3143" spans="2:8" x14ac:dyDescent="0.2">
      <c r="B3143" s="2"/>
      <c r="F3143">
        <v>36</v>
      </c>
      <c r="G3143" t="s">
        <v>90</v>
      </c>
      <c r="H3143" t="s">
        <v>2635</v>
      </c>
    </row>
    <row r="3144" spans="2:8" x14ac:dyDescent="0.2">
      <c r="B3144" s="2"/>
      <c r="F3144">
        <v>36</v>
      </c>
      <c r="G3144" t="s">
        <v>90</v>
      </c>
      <c r="H3144" t="s">
        <v>2636</v>
      </c>
    </row>
    <row r="3145" spans="2:8" x14ac:dyDescent="0.2">
      <c r="B3145" s="2"/>
      <c r="F3145">
        <v>36</v>
      </c>
      <c r="G3145" t="s">
        <v>90</v>
      </c>
      <c r="H3145" t="s">
        <v>2637</v>
      </c>
    </row>
    <row r="3146" spans="2:8" x14ac:dyDescent="0.2">
      <c r="B3146" s="2"/>
      <c r="F3146">
        <v>36</v>
      </c>
      <c r="G3146" t="s">
        <v>90</v>
      </c>
      <c r="H3146" t="s">
        <v>852</v>
      </c>
    </row>
    <row r="3147" spans="2:8" x14ac:dyDescent="0.2">
      <c r="B3147" s="2"/>
      <c r="F3147">
        <v>36</v>
      </c>
      <c r="G3147" t="s">
        <v>90</v>
      </c>
      <c r="H3147" t="s">
        <v>2638</v>
      </c>
    </row>
    <row r="3148" spans="2:8" x14ac:dyDescent="0.2">
      <c r="B3148" s="2"/>
      <c r="F3148">
        <v>36</v>
      </c>
      <c r="G3148" t="s">
        <v>90</v>
      </c>
      <c r="H3148" t="s">
        <v>2634</v>
      </c>
    </row>
    <row r="3149" spans="2:8" x14ac:dyDescent="0.2">
      <c r="B3149" s="2"/>
      <c r="F3149">
        <v>36</v>
      </c>
      <c r="G3149" t="s">
        <v>90</v>
      </c>
      <c r="H3149" t="s">
        <v>891</v>
      </c>
    </row>
    <row r="3150" spans="2:8" x14ac:dyDescent="0.2">
      <c r="B3150" s="2"/>
      <c r="F3150">
        <v>36</v>
      </c>
      <c r="G3150" t="s">
        <v>90</v>
      </c>
      <c r="H3150" t="s">
        <v>2639</v>
      </c>
    </row>
    <row r="3151" spans="2:8" x14ac:dyDescent="0.2">
      <c r="B3151" s="2"/>
      <c r="F3151">
        <v>36</v>
      </c>
      <c r="G3151" t="s">
        <v>90</v>
      </c>
      <c r="H3151" t="s">
        <v>892</v>
      </c>
    </row>
    <row r="3152" spans="2:8" x14ac:dyDescent="0.2">
      <c r="B3152" s="2"/>
      <c r="F3152">
        <v>36</v>
      </c>
      <c r="G3152" t="s">
        <v>90</v>
      </c>
      <c r="H3152" t="s">
        <v>2640</v>
      </c>
    </row>
    <row r="3153" spans="2:8" x14ac:dyDescent="0.2">
      <c r="B3153" s="2"/>
      <c r="F3153">
        <v>36</v>
      </c>
      <c r="G3153" t="s">
        <v>90</v>
      </c>
      <c r="H3153" t="s">
        <v>2641</v>
      </c>
    </row>
    <row r="3154" spans="2:8" x14ac:dyDescent="0.2">
      <c r="B3154" s="2"/>
      <c r="F3154">
        <v>36</v>
      </c>
      <c r="G3154" t="s">
        <v>90</v>
      </c>
      <c r="H3154" t="s">
        <v>2642</v>
      </c>
    </row>
    <row r="3155" spans="2:8" x14ac:dyDescent="0.2">
      <c r="B3155" s="2"/>
      <c r="F3155">
        <v>36</v>
      </c>
      <c r="G3155" t="s">
        <v>90</v>
      </c>
      <c r="H3155" t="s">
        <v>765</v>
      </c>
    </row>
    <row r="3156" spans="2:8" x14ac:dyDescent="0.2">
      <c r="B3156" s="2"/>
      <c r="F3156">
        <v>36</v>
      </c>
      <c r="G3156" t="s">
        <v>90</v>
      </c>
      <c r="H3156" t="s">
        <v>110</v>
      </c>
    </row>
    <row r="3157" spans="2:8" x14ac:dyDescent="0.2">
      <c r="B3157" s="2"/>
      <c r="F3157">
        <v>36</v>
      </c>
      <c r="G3157" t="s">
        <v>90</v>
      </c>
      <c r="H3157" t="s">
        <v>766</v>
      </c>
    </row>
    <row r="3158" spans="2:8" x14ac:dyDescent="0.2">
      <c r="B3158" s="2"/>
      <c r="F3158">
        <v>36</v>
      </c>
      <c r="G3158" t="s">
        <v>90</v>
      </c>
      <c r="H3158" t="s">
        <v>2643</v>
      </c>
    </row>
    <row r="3159" spans="2:8" x14ac:dyDescent="0.2">
      <c r="B3159" s="2"/>
      <c r="F3159">
        <v>36</v>
      </c>
      <c r="G3159" t="s">
        <v>90</v>
      </c>
      <c r="H3159" t="s">
        <v>3714</v>
      </c>
    </row>
    <row r="3160" spans="2:8" x14ac:dyDescent="0.2">
      <c r="B3160" s="2"/>
      <c r="F3160">
        <v>36</v>
      </c>
      <c r="G3160" t="s">
        <v>90</v>
      </c>
      <c r="H3160" t="s">
        <v>122</v>
      </c>
    </row>
    <row r="3161" spans="2:8" x14ac:dyDescent="0.2">
      <c r="B3161" s="2"/>
      <c r="F3161">
        <v>36</v>
      </c>
      <c r="G3161" t="s">
        <v>90</v>
      </c>
      <c r="H3161" t="s">
        <v>2644</v>
      </c>
    </row>
    <row r="3162" spans="2:8" x14ac:dyDescent="0.2">
      <c r="B3162" s="2"/>
      <c r="F3162">
        <v>37</v>
      </c>
      <c r="G3162" t="s">
        <v>91</v>
      </c>
      <c r="H3162" t="s">
        <v>2645</v>
      </c>
    </row>
    <row r="3163" spans="2:8" x14ac:dyDescent="0.2">
      <c r="B3163" s="2"/>
      <c r="F3163">
        <v>37</v>
      </c>
      <c r="G3163" t="s">
        <v>91</v>
      </c>
      <c r="H3163" t="s">
        <v>809</v>
      </c>
    </row>
    <row r="3164" spans="2:8" x14ac:dyDescent="0.2">
      <c r="B3164" s="2"/>
      <c r="F3164">
        <v>37</v>
      </c>
      <c r="G3164" t="s">
        <v>91</v>
      </c>
      <c r="H3164" t="s">
        <v>2646</v>
      </c>
    </row>
    <row r="3165" spans="2:8" x14ac:dyDescent="0.2">
      <c r="B3165" s="2"/>
      <c r="F3165">
        <v>37</v>
      </c>
      <c r="G3165" t="s">
        <v>91</v>
      </c>
      <c r="H3165" t="s">
        <v>2647</v>
      </c>
    </row>
    <row r="3166" spans="2:8" x14ac:dyDescent="0.2">
      <c r="B3166" s="2"/>
      <c r="F3166">
        <v>37</v>
      </c>
      <c r="G3166" t="s">
        <v>91</v>
      </c>
      <c r="H3166" t="s">
        <v>2648</v>
      </c>
    </row>
    <row r="3167" spans="2:8" x14ac:dyDescent="0.2">
      <c r="B3167" s="2"/>
      <c r="F3167">
        <v>37</v>
      </c>
      <c r="G3167" t="s">
        <v>91</v>
      </c>
      <c r="H3167" t="s">
        <v>2649</v>
      </c>
    </row>
    <row r="3168" spans="2:8" x14ac:dyDescent="0.2">
      <c r="B3168" s="2"/>
      <c r="F3168">
        <v>37</v>
      </c>
      <c r="G3168" t="s">
        <v>91</v>
      </c>
      <c r="H3168" t="s">
        <v>2650</v>
      </c>
    </row>
    <row r="3169" spans="2:8" x14ac:dyDescent="0.2">
      <c r="B3169" s="2"/>
      <c r="F3169">
        <v>37</v>
      </c>
      <c r="G3169" t="s">
        <v>91</v>
      </c>
      <c r="H3169" t="s">
        <v>2651</v>
      </c>
    </row>
    <row r="3170" spans="2:8" x14ac:dyDescent="0.2">
      <c r="B3170" s="2"/>
      <c r="F3170">
        <v>37</v>
      </c>
      <c r="G3170" t="s">
        <v>91</v>
      </c>
      <c r="H3170" t="s">
        <v>2652</v>
      </c>
    </row>
    <row r="3171" spans="2:8" x14ac:dyDescent="0.2">
      <c r="B3171" s="2"/>
      <c r="F3171">
        <v>37</v>
      </c>
      <c r="G3171" t="s">
        <v>91</v>
      </c>
      <c r="H3171" t="s">
        <v>2653</v>
      </c>
    </row>
    <row r="3172" spans="2:8" x14ac:dyDescent="0.2">
      <c r="B3172" s="2"/>
      <c r="F3172">
        <v>37</v>
      </c>
      <c r="G3172" t="s">
        <v>91</v>
      </c>
      <c r="H3172" t="s">
        <v>2654</v>
      </c>
    </row>
    <row r="3173" spans="2:8" x14ac:dyDescent="0.2">
      <c r="B3173" s="2"/>
      <c r="F3173">
        <v>37</v>
      </c>
      <c r="G3173" t="s">
        <v>91</v>
      </c>
      <c r="H3173" t="s">
        <v>678</v>
      </c>
    </row>
    <row r="3174" spans="2:8" x14ac:dyDescent="0.2">
      <c r="B3174" s="2"/>
      <c r="F3174">
        <v>37</v>
      </c>
      <c r="G3174" t="s">
        <v>91</v>
      </c>
      <c r="H3174" t="s">
        <v>2655</v>
      </c>
    </row>
    <row r="3175" spans="2:8" x14ac:dyDescent="0.2">
      <c r="B3175" s="2"/>
      <c r="F3175">
        <v>37</v>
      </c>
      <c r="G3175" t="s">
        <v>91</v>
      </c>
      <c r="H3175" t="s">
        <v>1023</v>
      </c>
    </row>
    <row r="3176" spans="2:8" x14ac:dyDescent="0.2">
      <c r="B3176" s="2"/>
      <c r="F3176">
        <v>37</v>
      </c>
      <c r="G3176" t="s">
        <v>91</v>
      </c>
      <c r="H3176" t="s">
        <v>680</v>
      </c>
    </row>
    <row r="3177" spans="2:8" x14ac:dyDescent="0.2">
      <c r="B3177" s="2"/>
      <c r="F3177">
        <v>37</v>
      </c>
      <c r="G3177" t="s">
        <v>91</v>
      </c>
      <c r="H3177" t="s">
        <v>2656</v>
      </c>
    </row>
    <row r="3178" spans="2:8" x14ac:dyDescent="0.2">
      <c r="B3178" s="2"/>
      <c r="F3178">
        <v>37</v>
      </c>
      <c r="G3178" t="s">
        <v>91</v>
      </c>
      <c r="H3178" t="s">
        <v>2657</v>
      </c>
    </row>
    <row r="3179" spans="2:8" x14ac:dyDescent="0.2">
      <c r="B3179" s="2"/>
      <c r="F3179">
        <v>37</v>
      </c>
      <c r="G3179" t="s">
        <v>91</v>
      </c>
      <c r="H3179" t="s">
        <v>2658</v>
      </c>
    </row>
    <row r="3180" spans="2:8" x14ac:dyDescent="0.2">
      <c r="B3180" s="2"/>
      <c r="F3180">
        <v>37</v>
      </c>
      <c r="G3180" t="s">
        <v>91</v>
      </c>
      <c r="H3180" t="s">
        <v>684</v>
      </c>
    </row>
    <row r="3181" spans="2:8" x14ac:dyDescent="0.2">
      <c r="B3181" s="2"/>
      <c r="F3181">
        <v>37</v>
      </c>
      <c r="G3181" t="s">
        <v>91</v>
      </c>
      <c r="H3181" t="s">
        <v>177</v>
      </c>
    </row>
    <row r="3182" spans="2:8" x14ac:dyDescent="0.2">
      <c r="B3182" s="2"/>
      <c r="F3182">
        <v>37</v>
      </c>
      <c r="G3182" t="s">
        <v>91</v>
      </c>
      <c r="H3182" t="s">
        <v>2659</v>
      </c>
    </row>
    <row r="3183" spans="2:8" x14ac:dyDescent="0.2">
      <c r="B3183" s="2"/>
      <c r="F3183">
        <v>37</v>
      </c>
      <c r="G3183" t="s">
        <v>91</v>
      </c>
      <c r="H3183" t="s">
        <v>181</v>
      </c>
    </row>
    <row r="3184" spans="2:8" x14ac:dyDescent="0.2">
      <c r="B3184" s="2"/>
      <c r="F3184">
        <v>37</v>
      </c>
      <c r="G3184" t="s">
        <v>91</v>
      </c>
      <c r="H3184" t="s">
        <v>286</v>
      </c>
    </row>
    <row r="3185" spans="2:8" x14ac:dyDescent="0.2">
      <c r="B3185" s="2"/>
      <c r="F3185">
        <v>37</v>
      </c>
      <c r="G3185" t="s">
        <v>91</v>
      </c>
      <c r="H3185" t="s">
        <v>2660</v>
      </c>
    </row>
    <row r="3186" spans="2:8" x14ac:dyDescent="0.2">
      <c r="B3186" s="2"/>
      <c r="F3186">
        <v>37</v>
      </c>
      <c r="G3186" t="s">
        <v>91</v>
      </c>
      <c r="H3186" t="s">
        <v>2661</v>
      </c>
    </row>
    <row r="3187" spans="2:8" x14ac:dyDescent="0.2">
      <c r="B3187" s="2"/>
      <c r="F3187">
        <v>37</v>
      </c>
      <c r="G3187" t="s">
        <v>91</v>
      </c>
      <c r="H3187" t="s">
        <v>818</v>
      </c>
    </row>
    <row r="3188" spans="2:8" x14ac:dyDescent="0.2">
      <c r="B3188" s="2"/>
      <c r="F3188">
        <v>37</v>
      </c>
      <c r="G3188" t="s">
        <v>91</v>
      </c>
      <c r="H3188" t="s">
        <v>2662</v>
      </c>
    </row>
    <row r="3189" spans="2:8" x14ac:dyDescent="0.2">
      <c r="B3189" s="2"/>
      <c r="F3189">
        <v>37</v>
      </c>
      <c r="G3189" t="s">
        <v>91</v>
      </c>
      <c r="H3189" t="s">
        <v>2663</v>
      </c>
    </row>
    <row r="3190" spans="2:8" x14ac:dyDescent="0.2">
      <c r="B3190" s="2"/>
      <c r="F3190">
        <v>37</v>
      </c>
      <c r="G3190" t="s">
        <v>91</v>
      </c>
      <c r="H3190" t="s">
        <v>2664</v>
      </c>
    </row>
    <row r="3191" spans="2:8" x14ac:dyDescent="0.2">
      <c r="B3191" s="2"/>
      <c r="F3191">
        <v>37</v>
      </c>
      <c r="G3191" t="s">
        <v>91</v>
      </c>
      <c r="H3191" t="s">
        <v>2665</v>
      </c>
    </row>
    <row r="3192" spans="2:8" x14ac:dyDescent="0.2">
      <c r="B3192" s="2"/>
      <c r="F3192">
        <v>37</v>
      </c>
      <c r="G3192" t="s">
        <v>91</v>
      </c>
      <c r="H3192" t="s">
        <v>2666</v>
      </c>
    </row>
    <row r="3193" spans="2:8" x14ac:dyDescent="0.2">
      <c r="B3193" s="2"/>
      <c r="F3193">
        <v>37</v>
      </c>
      <c r="G3193" t="s">
        <v>91</v>
      </c>
      <c r="H3193" t="s">
        <v>2667</v>
      </c>
    </row>
    <row r="3194" spans="2:8" x14ac:dyDescent="0.2">
      <c r="B3194" s="2"/>
      <c r="F3194">
        <v>37</v>
      </c>
      <c r="G3194" t="s">
        <v>91</v>
      </c>
      <c r="H3194" t="s">
        <v>2668</v>
      </c>
    </row>
    <row r="3195" spans="2:8" x14ac:dyDescent="0.2">
      <c r="B3195" s="2"/>
      <c r="F3195">
        <v>37</v>
      </c>
      <c r="G3195" t="s">
        <v>91</v>
      </c>
      <c r="H3195" t="s">
        <v>707</v>
      </c>
    </row>
    <row r="3196" spans="2:8" x14ac:dyDescent="0.2">
      <c r="B3196" s="2"/>
      <c r="F3196">
        <v>37</v>
      </c>
      <c r="G3196" t="s">
        <v>91</v>
      </c>
      <c r="H3196" t="s">
        <v>197</v>
      </c>
    </row>
    <row r="3197" spans="2:8" x14ac:dyDescent="0.2">
      <c r="B3197" s="2"/>
      <c r="F3197">
        <v>37</v>
      </c>
      <c r="G3197" t="s">
        <v>91</v>
      </c>
      <c r="H3197" t="s">
        <v>2669</v>
      </c>
    </row>
    <row r="3198" spans="2:8" x14ac:dyDescent="0.2">
      <c r="B3198" s="2"/>
      <c r="F3198">
        <v>37</v>
      </c>
      <c r="G3198" t="s">
        <v>91</v>
      </c>
      <c r="H3198" t="s">
        <v>2670</v>
      </c>
    </row>
    <row r="3199" spans="2:8" x14ac:dyDescent="0.2">
      <c r="B3199" s="2"/>
      <c r="F3199">
        <v>37</v>
      </c>
      <c r="G3199" t="s">
        <v>91</v>
      </c>
      <c r="H3199" t="s">
        <v>267</v>
      </c>
    </row>
    <row r="3200" spans="2:8" x14ac:dyDescent="0.2">
      <c r="B3200" s="2"/>
      <c r="F3200">
        <v>37</v>
      </c>
      <c r="G3200" t="s">
        <v>91</v>
      </c>
      <c r="H3200" t="s">
        <v>2671</v>
      </c>
    </row>
    <row r="3201" spans="2:8" x14ac:dyDescent="0.2">
      <c r="B3201" s="2"/>
      <c r="F3201">
        <v>37</v>
      </c>
      <c r="G3201" t="s">
        <v>91</v>
      </c>
      <c r="H3201" t="s">
        <v>199</v>
      </c>
    </row>
    <row r="3202" spans="2:8" x14ac:dyDescent="0.2">
      <c r="B3202" s="2"/>
      <c r="F3202">
        <v>37</v>
      </c>
      <c r="G3202" t="s">
        <v>91</v>
      </c>
      <c r="H3202" t="s">
        <v>2672</v>
      </c>
    </row>
    <row r="3203" spans="2:8" x14ac:dyDescent="0.2">
      <c r="B3203" s="2"/>
      <c r="F3203">
        <v>37</v>
      </c>
      <c r="G3203" t="s">
        <v>91</v>
      </c>
      <c r="H3203" t="s">
        <v>2673</v>
      </c>
    </row>
    <row r="3204" spans="2:8" x14ac:dyDescent="0.2">
      <c r="B3204" s="2"/>
      <c r="F3204">
        <v>37</v>
      </c>
      <c r="G3204" t="s">
        <v>91</v>
      </c>
      <c r="H3204" t="s">
        <v>2674</v>
      </c>
    </row>
    <row r="3205" spans="2:8" x14ac:dyDescent="0.2">
      <c r="B3205" s="2"/>
      <c r="F3205">
        <v>37</v>
      </c>
      <c r="G3205" t="s">
        <v>91</v>
      </c>
      <c r="H3205" t="s">
        <v>2675</v>
      </c>
    </row>
    <row r="3206" spans="2:8" x14ac:dyDescent="0.2">
      <c r="B3206" s="2"/>
      <c r="F3206">
        <v>37</v>
      </c>
      <c r="G3206" t="s">
        <v>91</v>
      </c>
      <c r="H3206" t="s">
        <v>827</v>
      </c>
    </row>
    <row r="3207" spans="2:8" x14ac:dyDescent="0.2">
      <c r="B3207" s="2"/>
      <c r="F3207">
        <v>37</v>
      </c>
      <c r="G3207" t="s">
        <v>91</v>
      </c>
      <c r="H3207" t="s">
        <v>2676</v>
      </c>
    </row>
    <row r="3208" spans="2:8" x14ac:dyDescent="0.2">
      <c r="B3208" s="2"/>
      <c r="F3208">
        <v>37</v>
      </c>
      <c r="G3208" t="s">
        <v>91</v>
      </c>
      <c r="H3208" t="s">
        <v>2677</v>
      </c>
    </row>
    <row r="3209" spans="2:8" x14ac:dyDescent="0.2">
      <c r="B3209" s="2"/>
      <c r="F3209">
        <v>37</v>
      </c>
      <c r="G3209" t="s">
        <v>91</v>
      </c>
      <c r="H3209" t="s">
        <v>2678</v>
      </c>
    </row>
    <row r="3210" spans="2:8" x14ac:dyDescent="0.2">
      <c r="B3210" s="2"/>
      <c r="F3210">
        <v>37</v>
      </c>
      <c r="G3210" t="s">
        <v>91</v>
      </c>
      <c r="H3210" t="s">
        <v>2679</v>
      </c>
    </row>
    <row r="3211" spans="2:8" x14ac:dyDescent="0.2">
      <c r="B3211" s="2"/>
      <c r="F3211">
        <v>37</v>
      </c>
      <c r="G3211" t="s">
        <v>91</v>
      </c>
      <c r="H3211" t="s">
        <v>203</v>
      </c>
    </row>
    <row r="3212" spans="2:8" x14ac:dyDescent="0.2">
      <c r="B3212" s="2"/>
      <c r="F3212">
        <v>37</v>
      </c>
      <c r="G3212" t="s">
        <v>91</v>
      </c>
      <c r="H3212" t="s">
        <v>2680</v>
      </c>
    </row>
    <row r="3213" spans="2:8" x14ac:dyDescent="0.2">
      <c r="B3213" s="2"/>
      <c r="F3213">
        <v>37</v>
      </c>
      <c r="G3213" t="s">
        <v>91</v>
      </c>
      <c r="H3213" t="s">
        <v>725</v>
      </c>
    </row>
    <row r="3214" spans="2:8" x14ac:dyDescent="0.2">
      <c r="B3214" s="2"/>
      <c r="F3214">
        <v>37</v>
      </c>
      <c r="G3214" t="s">
        <v>91</v>
      </c>
      <c r="H3214" t="s">
        <v>208</v>
      </c>
    </row>
    <row r="3215" spans="2:8" x14ac:dyDescent="0.2">
      <c r="B3215" s="2"/>
      <c r="F3215">
        <v>37</v>
      </c>
      <c r="G3215" t="s">
        <v>91</v>
      </c>
      <c r="H3215" t="s">
        <v>2681</v>
      </c>
    </row>
    <row r="3216" spans="2:8" x14ac:dyDescent="0.2">
      <c r="B3216" s="2"/>
      <c r="F3216">
        <v>37</v>
      </c>
      <c r="G3216" t="s">
        <v>91</v>
      </c>
      <c r="H3216" t="s">
        <v>306</v>
      </c>
    </row>
    <row r="3217" spans="2:8" x14ac:dyDescent="0.2">
      <c r="B3217" s="2"/>
      <c r="F3217">
        <v>37</v>
      </c>
      <c r="G3217" t="s">
        <v>91</v>
      </c>
      <c r="H3217" t="s">
        <v>211</v>
      </c>
    </row>
    <row r="3218" spans="2:8" x14ac:dyDescent="0.2">
      <c r="B3218" s="2"/>
      <c r="F3218">
        <v>37</v>
      </c>
      <c r="G3218" t="s">
        <v>91</v>
      </c>
      <c r="H3218" t="s">
        <v>212</v>
      </c>
    </row>
    <row r="3219" spans="2:8" x14ac:dyDescent="0.2">
      <c r="B3219" s="2"/>
      <c r="F3219">
        <v>37</v>
      </c>
      <c r="G3219" t="s">
        <v>91</v>
      </c>
      <c r="H3219" t="s">
        <v>645</v>
      </c>
    </row>
    <row r="3220" spans="2:8" x14ac:dyDescent="0.2">
      <c r="B3220" s="2"/>
      <c r="F3220">
        <v>37</v>
      </c>
      <c r="G3220" t="s">
        <v>91</v>
      </c>
      <c r="H3220" t="s">
        <v>2682</v>
      </c>
    </row>
    <row r="3221" spans="2:8" x14ac:dyDescent="0.2">
      <c r="B3221" s="2"/>
      <c r="F3221">
        <v>37</v>
      </c>
      <c r="G3221" t="s">
        <v>91</v>
      </c>
      <c r="H3221" t="s">
        <v>2683</v>
      </c>
    </row>
    <row r="3222" spans="2:8" x14ac:dyDescent="0.2">
      <c r="B3222" s="2"/>
      <c r="F3222">
        <v>37</v>
      </c>
      <c r="G3222" t="s">
        <v>91</v>
      </c>
      <c r="H3222" t="s">
        <v>733</v>
      </c>
    </row>
    <row r="3223" spans="2:8" x14ac:dyDescent="0.2">
      <c r="B3223" s="2"/>
      <c r="F3223">
        <v>37</v>
      </c>
      <c r="G3223" t="s">
        <v>91</v>
      </c>
      <c r="H3223" t="s">
        <v>218</v>
      </c>
    </row>
    <row r="3224" spans="2:8" x14ac:dyDescent="0.2">
      <c r="B3224" s="2"/>
      <c r="F3224">
        <v>37</v>
      </c>
      <c r="G3224" t="s">
        <v>91</v>
      </c>
      <c r="H3224" t="s">
        <v>2684</v>
      </c>
    </row>
    <row r="3225" spans="2:8" x14ac:dyDescent="0.2">
      <c r="B3225" s="2"/>
      <c r="F3225">
        <v>37</v>
      </c>
      <c r="G3225" t="s">
        <v>91</v>
      </c>
      <c r="H3225" t="s">
        <v>2685</v>
      </c>
    </row>
    <row r="3226" spans="2:8" x14ac:dyDescent="0.2">
      <c r="B3226" s="2"/>
      <c r="F3226">
        <v>37</v>
      </c>
      <c r="G3226" t="s">
        <v>91</v>
      </c>
      <c r="H3226" t="s">
        <v>2686</v>
      </c>
    </row>
    <row r="3227" spans="2:8" x14ac:dyDescent="0.2">
      <c r="B3227" s="2"/>
      <c r="F3227">
        <v>37</v>
      </c>
      <c r="G3227" t="s">
        <v>91</v>
      </c>
      <c r="H3227" t="s">
        <v>2687</v>
      </c>
    </row>
    <row r="3228" spans="2:8" x14ac:dyDescent="0.2">
      <c r="B3228" s="2"/>
      <c r="F3228">
        <v>37</v>
      </c>
      <c r="G3228" t="s">
        <v>91</v>
      </c>
      <c r="H3228" t="s">
        <v>2688</v>
      </c>
    </row>
    <row r="3229" spans="2:8" x14ac:dyDescent="0.2">
      <c r="B3229" s="2"/>
      <c r="F3229">
        <v>37</v>
      </c>
      <c r="G3229" t="s">
        <v>91</v>
      </c>
      <c r="H3229" t="s">
        <v>360</v>
      </c>
    </row>
    <row r="3230" spans="2:8" x14ac:dyDescent="0.2">
      <c r="B3230" s="2"/>
      <c r="F3230">
        <v>37</v>
      </c>
      <c r="G3230" t="s">
        <v>91</v>
      </c>
      <c r="H3230" t="s">
        <v>2689</v>
      </c>
    </row>
    <row r="3231" spans="2:8" x14ac:dyDescent="0.2">
      <c r="B3231" s="2"/>
      <c r="F3231">
        <v>37</v>
      </c>
      <c r="G3231" t="s">
        <v>91</v>
      </c>
      <c r="H3231" t="s">
        <v>2690</v>
      </c>
    </row>
    <row r="3232" spans="2:8" x14ac:dyDescent="0.2">
      <c r="B3232" s="2"/>
      <c r="F3232">
        <v>37</v>
      </c>
      <c r="G3232" t="s">
        <v>91</v>
      </c>
      <c r="H3232" t="s">
        <v>2691</v>
      </c>
    </row>
    <row r="3233" spans="2:8" x14ac:dyDescent="0.2">
      <c r="B3233" s="2"/>
      <c r="F3233">
        <v>37</v>
      </c>
      <c r="G3233" t="s">
        <v>91</v>
      </c>
      <c r="H3233" t="s">
        <v>2692</v>
      </c>
    </row>
    <row r="3234" spans="2:8" x14ac:dyDescent="0.2">
      <c r="B3234" s="2"/>
      <c r="F3234">
        <v>37</v>
      </c>
      <c r="G3234" t="s">
        <v>91</v>
      </c>
      <c r="H3234" t="s">
        <v>2693</v>
      </c>
    </row>
    <row r="3235" spans="2:8" x14ac:dyDescent="0.2">
      <c r="B3235" s="2"/>
      <c r="F3235">
        <v>37</v>
      </c>
      <c r="G3235" t="s">
        <v>91</v>
      </c>
      <c r="H3235" t="s">
        <v>2694</v>
      </c>
    </row>
    <row r="3236" spans="2:8" x14ac:dyDescent="0.2">
      <c r="B3236" s="2"/>
      <c r="F3236">
        <v>37</v>
      </c>
      <c r="G3236" t="s">
        <v>91</v>
      </c>
      <c r="H3236" t="s">
        <v>315</v>
      </c>
    </row>
    <row r="3237" spans="2:8" x14ac:dyDescent="0.2">
      <c r="B3237" s="2"/>
      <c r="F3237">
        <v>37</v>
      </c>
      <c r="G3237" t="s">
        <v>91</v>
      </c>
      <c r="H3237" t="s">
        <v>223</v>
      </c>
    </row>
    <row r="3238" spans="2:8" x14ac:dyDescent="0.2">
      <c r="B3238" s="2"/>
      <c r="F3238">
        <v>37</v>
      </c>
      <c r="G3238" t="s">
        <v>91</v>
      </c>
      <c r="H3238" t="s">
        <v>743</v>
      </c>
    </row>
    <row r="3239" spans="2:8" x14ac:dyDescent="0.2">
      <c r="B3239" s="2"/>
      <c r="F3239">
        <v>37</v>
      </c>
      <c r="G3239" t="s">
        <v>91</v>
      </c>
      <c r="H3239" t="s">
        <v>2695</v>
      </c>
    </row>
    <row r="3240" spans="2:8" x14ac:dyDescent="0.2">
      <c r="B3240" s="2"/>
      <c r="F3240">
        <v>37</v>
      </c>
      <c r="G3240" t="s">
        <v>91</v>
      </c>
      <c r="H3240" t="s">
        <v>2696</v>
      </c>
    </row>
    <row r="3241" spans="2:8" x14ac:dyDescent="0.2">
      <c r="B3241" s="2"/>
      <c r="F3241">
        <v>37</v>
      </c>
      <c r="G3241" t="s">
        <v>91</v>
      </c>
      <c r="H3241" t="s">
        <v>1062</v>
      </c>
    </row>
    <row r="3242" spans="2:8" x14ac:dyDescent="0.2">
      <c r="B3242" s="2"/>
      <c r="F3242">
        <v>37</v>
      </c>
      <c r="G3242" t="s">
        <v>91</v>
      </c>
      <c r="H3242" t="s">
        <v>2697</v>
      </c>
    </row>
    <row r="3243" spans="2:8" x14ac:dyDescent="0.2">
      <c r="B3243" s="2"/>
      <c r="F3243">
        <v>37</v>
      </c>
      <c r="G3243" t="s">
        <v>91</v>
      </c>
      <c r="H3243" t="s">
        <v>2698</v>
      </c>
    </row>
    <row r="3244" spans="2:8" x14ac:dyDescent="0.2">
      <c r="B3244" s="2"/>
      <c r="F3244">
        <v>37</v>
      </c>
      <c r="G3244" t="s">
        <v>91</v>
      </c>
      <c r="H3244" t="s">
        <v>2225</v>
      </c>
    </row>
    <row r="3245" spans="2:8" x14ac:dyDescent="0.2">
      <c r="B3245" s="2"/>
      <c r="F3245">
        <v>37</v>
      </c>
      <c r="G3245" t="s">
        <v>91</v>
      </c>
      <c r="H3245" t="s">
        <v>2699</v>
      </c>
    </row>
    <row r="3246" spans="2:8" x14ac:dyDescent="0.2">
      <c r="B3246" s="2"/>
      <c r="F3246">
        <v>37</v>
      </c>
      <c r="G3246" t="s">
        <v>91</v>
      </c>
      <c r="H3246" t="s">
        <v>2700</v>
      </c>
    </row>
    <row r="3247" spans="2:8" x14ac:dyDescent="0.2">
      <c r="B3247" s="2"/>
      <c r="F3247">
        <v>37</v>
      </c>
      <c r="G3247" t="s">
        <v>91</v>
      </c>
      <c r="H3247" t="s">
        <v>2701</v>
      </c>
    </row>
    <row r="3248" spans="2:8" x14ac:dyDescent="0.2">
      <c r="B3248" s="2"/>
      <c r="F3248">
        <v>37</v>
      </c>
      <c r="G3248" t="s">
        <v>91</v>
      </c>
      <c r="H3248" t="s">
        <v>2702</v>
      </c>
    </row>
    <row r="3249" spans="2:8" x14ac:dyDescent="0.2">
      <c r="B3249" s="2"/>
      <c r="F3249">
        <v>37</v>
      </c>
      <c r="G3249" t="s">
        <v>91</v>
      </c>
      <c r="H3249" t="s">
        <v>2703</v>
      </c>
    </row>
    <row r="3250" spans="2:8" x14ac:dyDescent="0.2">
      <c r="B3250" s="2"/>
      <c r="F3250">
        <v>37</v>
      </c>
      <c r="G3250" t="s">
        <v>91</v>
      </c>
      <c r="H3250" t="s">
        <v>2704</v>
      </c>
    </row>
    <row r="3251" spans="2:8" x14ac:dyDescent="0.2">
      <c r="B3251" s="2"/>
      <c r="F3251">
        <v>37</v>
      </c>
      <c r="G3251" t="s">
        <v>91</v>
      </c>
      <c r="H3251" t="s">
        <v>327</v>
      </c>
    </row>
    <row r="3252" spans="2:8" x14ac:dyDescent="0.2">
      <c r="B3252" s="2"/>
      <c r="F3252">
        <v>37</v>
      </c>
      <c r="G3252" t="s">
        <v>91</v>
      </c>
      <c r="H3252" t="s">
        <v>2705</v>
      </c>
    </row>
    <row r="3253" spans="2:8" x14ac:dyDescent="0.2">
      <c r="B3253" s="2"/>
      <c r="F3253">
        <v>37</v>
      </c>
      <c r="G3253" t="s">
        <v>91</v>
      </c>
      <c r="H3253" t="s">
        <v>2706</v>
      </c>
    </row>
    <row r="3254" spans="2:8" x14ac:dyDescent="0.2">
      <c r="B3254" s="2"/>
      <c r="F3254">
        <v>37</v>
      </c>
      <c r="G3254" t="s">
        <v>91</v>
      </c>
      <c r="H3254" t="s">
        <v>765</v>
      </c>
    </row>
    <row r="3255" spans="2:8" x14ac:dyDescent="0.2">
      <c r="B3255" s="2"/>
      <c r="F3255">
        <v>37</v>
      </c>
      <c r="G3255" t="s">
        <v>91</v>
      </c>
      <c r="H3255" t="s">
        <v>110</v>
      </c>
    </row>
    <row r="3256" spans="2:8" x14ac:dyDescent="0.2">
      <c r="B3256" s="2"/>
      <c r="F3256">
        <v>37</v>
      </c>
      <c r="G3256" t="s">
        <v>91</v>
      </c>
      <c r="H3256" t="s">
        <v>2707</v>
      </c>
    </row>
    <row r="3257" spans="2:8" x14ac:dyDescent="0.2">
      <c r="B3257" s="2"/>
      <c r="F3257">
        <v>37</v>
      </c>
      <c r="G3257" t="s">
        <v>91</v>
      </c>
      <c r="H3257" t="s">
        <v>766</v>
      </c>
    </row>
    <row r="3258" spans="2:8" x14ac:dyDescent="0.2">
      <c r="B3258" s="2"/>
      <c r="F3258">
        <v>37</v>
      </c>
      <c r="G3258" t="s">
        <v>91</v>
      </c>
      <c r="H3258" t="s">
        <v>770</v>
      </c>
    </row>
    <row r="3259" spans="2:8" x14ac:dyDescent="0.2">
      <c r="F3259">
        <v>37</v>
      </c>
      <c r="G3259" t="s">
        <v>91</v>
      </c>
      <c r="H3259" t="s">
        <v>1010</v>
      </c>
    </row>
    <row r="3260" spans="2:8" x14ac:dyDescent="0.2">
      <c r="F3260">
        <v>37</v>
      </c>
      <c r="G3260" t="s">
        <v>91</v>
      </c>
      <c r="H3260" t="s">
        <v>2708</v>
      </c>
    </row>
    <row r="3261" spans="2:8" x14ac:dyDescent="0.2">
      <c r="F3261">
        <v>37</v>
      </c>
      <c r="G3261" t="s">
        <v>91</v>
      </c>
      <c r="H3261" t="s">
        <v>2709</v>
      </c>
    </row>
    <row r="3262" spans="2:8" x14ac:dyDescent="0.2">
      <c r="F3262">
        <v>38</v>
      </c>
      <c r="G3262" t="s">
        <v>92</v>
      </c>
      <c r="H3262" t="s">
        <v>388</v>
      </c>
    </row>
    <row r="3263" spans="2:8" x14ac:dyDescent="0.2">
      <c r="F3263">
        <v>38</v>
      </c>
      <c r="G3263" t="s">
        <v>92</v>
      </c>
      <c r="H3263" t="s">
        <v>2710</v>
      </c>
    </row>
    <row r="3264" spans="2:8" x14ac:dyDescent="0.2">
      <c r="F3264">
        <v>38</v>
      </c>
      <c r="G3264" t="s">
        <v>92</v>
      </c>
      <c r="H3264" t="s">
        <v>2711</v>
      </c>
    </row>
    <row r="3265" spans="6:8" x14ac:dyDescent="0.2">
      <c r="F3265">
        <v>38</v>
      </c>
      <c r="G3265" t="s">
        <v>92</v>
      </c>
      <c r="H3265" t="s">
        <v>2712</v>
      </c>
    </row>
    <row r="3266" spans="6:8" x14ac:dyDescent="0.2">
      <c r="F3266">
        <v>38</v>
      </c>
      <c r="G3266" t="s">
        <v>92</v>
      </c>
      <c r="H3266" t="s">
        <v>2713</v>
      </c>
    </row>
    <row r="3267" spans="6:8" x14ac:dyDescent="0.2">
      <c r="F3267">
        <v>38</v>
      </c>
      <c r="G3267" t="s">
        <v>92</v>
      </c>
      <c r="H3267" t="s">
        <v>2714</v>
      </c>
    </row>
    <row r="3268" spans="6:8" x14ac:dyDescent="0.2">
      <c r="F3268">
        <v>38</v>
      </c>
      <c r="G3268" t="s">
        <v>92</v>
      </c>
      <c r="H3268" t="s">
        <v>678</v>
      </c>
    </row>
    <row r="3269" spans="6:8" x14ac:dyDescent="0.2">
      <c r="F3269">
        <v>38</v>
      </c>
      <c r="G3269" t="s">
        <v>92</v>
      </c>
      <c r="H3269" t="s">
        <v>2715</v>
      </c>
    </row>
    <row r="3270" spans="6:8" x14ac:dyDescent="0.2">
      <c r="F3270">
        <v>38</v>
      </c>
      <c r="G3270" t="s">
        <v>92</v>
      </c>
      <c r="H3270" t="s">
        <v>813</v>
      </c>
    </row>
    <row r="3271" spans="6:8" x14ac:dyDescent="0.2">
      <c r="F3271">
        <v>38</v>
      </c>
      <c r="G3271" t="s">
        <v>92</v>
      </c>
      <c r="H3271" t="s">
        <v>2716</v>
      </c>
    </row>
    <row r="3272" spans="6:8" x14ac:dyDescent="0.2">
      <c r="F3272">
        <v>38</v>
      </c>
      <c r="G3272" t="s">
        <v>92</v>
      </c>
      <c r="H3272" t="s">
        <v>2717</v>
      </c>
    </row>
    <row r="3273" spans="6:8" x14ac:dyDescent="0.2">
      <c r="F3273">
        <v>38</v>
      </c>
      <c r="G3273" t="s">
        <v>92</v>
      </c>
      <c r="H3273" t="s">
        <v>2718</v>
      </c>
    </row>
    <row r="3274" spans="6:8" x14ac:dyDescent="0.2">
      <c r="F3274">
        <v>38</v>
      </c>
      <c r="G3274" t="s">
        <v>92</v>
      </c>
      <c r="H3274" t="s">
        <v>2719</v>
      </c>
    </row>
    <row r="3275" spans="6:8" x14ac:dyDescent="0.2">
      <c r="F3275">
        <v>38</v>
      </c>
      <c r="G3275" t="s">
        <v>92</v>
      </c>
      <c r="H3275" t="s">
        <v>2598</v>
      </c>
    </row>
    <row r="3276" spans="6:8" x14ac:dyDescent="0.2">
      <c r="F3276">
        <v>38</v>
      </c>
      <c r="G3276" t="s">
        <v>92</v>
      </c>
      <c r="H3276" t="s">
        <v>2720</v>
      </c>
    </row>
    <row r="3277" spans="6:8" x14ac:dyDescent="0.2">
      <c r="F3277">
        <v>38</v>
      </c>
      <c r="G3277" t="s">
        <v>92</v>
      </c>
      <c r="H3277" t="s">
        <v>2721</v>
      </c>
    </row>
    <row r="3278" spans="6:8" x14ac:dyDescent="0.2">
      <c r="F3278">
        <v>38</v>
      </c>
      <c r="G3278" t="s">
        <v>92</v>
      </c>
      <c r="H3278" t="s">
        <v>2243</v>
      </c>
    </row>
    <row r="3279" spans="6:8" x14ac:dyDescent="0.2">
      <c r="F3279">
        <v>38</v>
      </c>
      <c r="G3279" t="s">
        <v>92</v>
      </c>
      <c r="H3279" t="s">
        <v>2722</v>
      </c>
    </row>
    <row r="3280" spans="6:8" x14ac:dyDescent="0.2">
      <c r="F3280">
        <v>38</v>
      </c>
      <c r="G3280" t="s">
        <v>92</v>
      </c>
      <c r="H3280" t="s">
        <v>298</v>
      </c>
    </row>
    <row r="3281" spans="6:8" x14ac:dyDescent="0.2">
      <c r="F3281">
        <v>38</v>
      </c>
      <c r="G3281" t="s">
        <v>92</v>
      </c>
      <c r="H3281" t="s">
        <v>2723</v>
      </c>
    </row>
    <row r="3282" spans="6:8" x14ac:dyDescent="0.2">
      <c r="F3282">
        <v>38</v>
      </c>
      <c r="G3282" t="s">
        <v>92</v>
      </c>
      <c r="H3282" t="s">
        <v>2724</v>
      </c>
    </row>
    <row r="3283" spans="6:8" x14ac:dyDescent="0.2">
      <c r="F3283">
        <v>38</v>
      </c>
      <c r="G3283" t="s">
        <v>92</v>
      </c>
      <c r="H3283" t="s">
        <v>2725</v>
      </c>
    </row>
    <row r="3284" spans="6:8" x14ac:dyDescent="0.2">
      <c r="F3284">
        <v>38</v>
      </c>
      <c r="G3284" t="s">
        <v>92</v>
      </c>
      <c r="H3284" t="s">
        <v>2726</v>
      </c>
    </row>
    <row r="3285" spans="6:8" x14ac:dyDescent="0.2">
      <c r="F3285">
        <v>38</v>
      </c>
      <c r="G3285" t="s">
        <v>92</v>
      </c>
      <c r="H3285" t="s">
        <v>308</v>
      </c>
    </row>
    <row r="3286" spans="6:8" x14ac:dyDescent="0.2">
      <c r="F3286">
        <v>38</v>
      </c>
      <c r="G3286" t="s">
        <v>92</v>
      </c>
      <c r="H3286" t="s">
        <v>838</v>
      </c>
    </row>
    <row r="3287" spans="6:8" x14ac:dyDescent="0.2">
      <c r="F3287">
        <v>38</v>
      </c>
      <c r="G3287" t="s">
        <v>92</v>
      </c>
      <c r="H3287" t="s">
        <v>731</v>
      </c>
    </row>
    <row r="3288" spans="6:8" x14ac:dyDescent="0.2">
      <c r="F3288">
        <v>38</v>
      </c>
      <c r="G3288" t="s">
        <v>92</v>
      </c>
      <c r="H3288" t="s">
        <v>2727</v>
      </c>
    </row>
    <row r="3289" spans="6:8" x14ac:dyDescent="0.2">
      <c r="F3289">
        <v>38</v>
      </c>
      <c r="G3289" t="s">
        <v>92</v>
      </c>
      <c r="H3289" t="s">
        <v>839</v>
      </c>
    </row>
    <row r="3290" spans="6:8" x14ac:dyDescent="0.2">
      <c r="F3290">
        <v>38</v>
      </c>
      <c r="G3290" t="s">
        <v>92</v>
      </c>
      <c r="H3290" t="s">
        <v>844</v>
      </c>
    </row>
    <row r="3291" spans="6:8" x14ac:dyDescent="0.2">
      <c r="F3291">
        <v>38</v>
      </c>
      <c r="G3291" t="s">
        <v>92</v>
      </c>
      <c r="H3291" t="s">
        <v>980</v>
      </c>
    </row>
    <row r="3292" spans="6:8" x14ac:dyDescent="0.2">
      <c r="F3292">
        <v>38</v>
      </c>
      <c r="G3292" t="s">
        <v>92</v>
      </c>
      <c r="H3292" t="s">
        <v>2728</v>
      </c>
    </row>
    <row r="3293" spans="6:8" x14ac:dyDescent="0.2">
      <c r="F3293">
        <v>38</v>
      </c>
      <c r="G3293" t="s">
        <v>92</v>
      </c>
      <c r="H3293" t="s">
        <v>1054</v>
      </c>
    </row>
    <row r="3294" spans="6:8" x14ac:dyDescent="0.2">
      <c r="F3294">
        <v>38</v>
      </c>
      <c r="G3294" t="s">
        <v>92</v>
      </c>
      <c r="H3294" t="s">
        <v>2729</v>
      </c>
    </row>
    <row r="3295" spans="6:8" x14ac:dyDescent="0.2">
      <c r="F3295">
        <v>38</v>
      </c>
      <c r="G3295" t="s">
        <v>92</v>
      </c>
      <c r="H3295" t="s">
        <v>2730</v>
      </c>
    </row>
    <row r="3296" spans="6:8" x14ac:dyDescent="0.2">
      <c r="F3296">
        <v>38</v>
      </c>
      <c r="G3296" t="s">
        <v>92</v>
      </c>
      <c r="H3296" t="s">
        <v>740</v>
      </c>
    </row>
    <row r="3297" spans="6:8" x14ac:dyDescent="0.2">
      <c r="F3297">
        <v>38</v>
      </c>
      <c r="G3297" t="s">
        <v>92</v>
      </c>
      <c r="H3297" t="s">
        <v>2135</v>
      </c>
    </row>
    <row r="3298" spans="6:8" x14ac:dyDescent="0.2">
      <c r="F3298">
        <v>38</v>
      </c>
      <c r="G3298" t="s">
        <v>92</v>
      </c>
      <c r="H3298" t="s">
        <v>2731</v>
      </c>
    </row>
    <row r="3299" spans="6:8" x14ac:dyDescent="0.2">
      <c r="F3299">
        <v>38</v>
      </c>
      <c r="G3299" t="s">
        <v>92</v>
      </c>
      <c r="H3299" t="s">
        <v>2138</v>
      </c>
    </row>
    <row r="3300" spans="6:8" x14ac:dyDescent="0.2">
      <c r="F3300">
        <v>38</v>
      </c>
      <c r="G3300" t="s">
        <v>92</v>
      </c>
      <c r="H3300" t="s">
        <v>849</v>
      </c>
    </row>
    <row r="3301" spans="6:8" x14ac:dyDescent="0.2">
      <c r="F3301">
        <v>38</v>
      </c>
      <c r="G3301" t="s">
        <v>92</v>
      </c>
      <c r="H3301" t="s">
        <v>2732</v>
      </c>
    </row>
    <row r="3302" spans="6:8" x14ac:dyDescent="0.2">
      <c r="F3302">
        <v>38</v>
      </c>
      <c r="G3302" t="s">
        <v>92</v>
      </c>
      <c r="H3302" t="s">
        <v>2733</v>
      </c>
    </row>
    <row r="3303" spans="6:8" x14ac:dyDescent="0.2">
      <c r="F3303">
        <v>38</v>
      </c>
      <c r="G3303" t="s">
        <v>92</v>
      </c>
      <c r="H3303" t="s">
        <v>999</v>
      </c>
    </row>
    <row r="3304" spans="6:8" x14ac:dyDescent="0.2">
      <c r="F3304">
        <v>38</v>
      </c>
      <c r="G3304" t="s">
        <v>92</v>
      </c>
      <c r="H3304" t="s">
        <v>939</v>
      </c>
    </row>
    <row r="3305" spans="6:8" x14ac:dyDescent="0.2">
      <c r="F3305">
        <v>38</v>
      </c>
      <c r="G3305" t="s">
        <v>92</v>
      </c>
      <c r="H3305" t="s">
        <v>2734</v>
      </c>
    </row>
    <row r="3306" spans="6:8" x14ac:dyDescent="0.2">
      <c r="F3306">
        <v>38</v>
      </c>
      <c r="G3306" t="s">
        <v>92</v>
      </c>
      <c r="H3306" t="s">
        <v>853</v>
      </c>
    </row>
    <row r="3307" spans="6:8" x14ac:dyDescent="0.2">
      <c r="F3307">
        <v>38</v>
      </c>
      <c r="G3307" t="s">
        <v>92</v>
      </c>
      <c r="H3307" t="s">
        <v>2145</v>
      </c>
    </row>
    <row r="3308" spans="6:8" x14ac:dyDescent="0.2">
      <c r="F3308">
        <v>38</v>
      </c>
      <c r="G3308" t="s">
        <v>92</v>
      </c>
      <c r="H3308" t="s">
        <v>2735</v>
      </c>
    </row>
    <row r="3309" spans="6:8" x14ac:dyDescent="0.2">
      <c r="F3309">
        <v>38</v>
      </c>
      <c r="G3309" t="s">
        <v>92</v>
      </c>
      <c r="H3309" t="s">
        <v>2736</v>
      </c>
    </row>
    <row r="3310" spans="6:8" x14ac:dyDescent="0.2">
      <c r="F3310">
        <v>38</v>
      </c>
      <c r="G3310" t="s">
        <v>92</v>
      </c>
      <c r="H3310" t="s">
        <v>2737</v>
      </c>
    </row>
    <row r="3311" spans="6:8" x14ac:dyDescent="0.2">
      <c r="F3311">
        <v>38</v>
      </c>
      <c r="G3311" t="s">
        <v>92</v>
      </c>
      <c r="H3311" t="s">
        <v>2738</v>
      </c>
    </row>
    <row r="3312" spans="6:8" x14ac:dyDescent="0.2">
      <c r="F3312">
        <v>38</v>
      </c>
      <c r="G3312" t="s">
        <v>92</v>
      </c>
      <c r="H3312" t="s">
        <v>2739</v>
      </c>
    </row>
    <row r="3313" spans="6:8" x14ac:dyDescent="0.2">
      <c r="F3313">
        <v>38</v>
      </c>
      <c r="G3313" t="s">
        <v>92</v>
      </c>
      <c r="H3313" t="s">
        <v>900</v>
      </c>
    </row>
    <row r="3314" spans="6:8" x14ac:dyDescent="0.2">
      <c r="F3314">
        <v>38</v>
      </c>
      <c r="G3314" t="s">
        <v>92</v>
      </c>
      <c r="H3314" t="s">
        <v>2740</v>
      </c>
    </row>
    <row r="3315" spans="6:8" x14ac:dyDescent="0.2">
      <c r="F3315">
        <v>39</v>
      </c>
      <c r="G3315" t="s">
        <v>93</v>
      </c>
      <c r="H3315" t="s">
        <v>388</v>
      </c>
    </row>
    <row r="3316" spans="6:8" x14ac:dyDescent="0.2">
      <c r="F3316">
        <v>39</v>
      </c>
      <c r="G3316" t="s">
        <v>93</v>
      </c>
      <c r="H3316" t="s">
        <v>863</v>
      </c>
    </row>
    <row r="3317" spans="6:8" x14ac:dyDescent="0.2">
      <c r="F3317">
        <v>39</v>
      </c>
      <c r="G3317" t="s">
        <v>93</v>
      </c>
      <c r="H3317" t="s">
        <v>2741</v>
      </c>
    </row>
    <row r="3318" spans="6:8" x14ac:dyDescent="0.2">
      <c r="F3318">
        <v>39</v>
      </c>
      <c r="G3318" t="s">
        <v>93</v>
      </c>
      <c r="H3318" t="s">
        <v>2742</v>
      </c>
    </row>
    <row r="3319" spans="6:8" x14ac:dyDescent="0.2">
      <c r="F3319">
        <v>39</v>
      </c>
      <c r="G3319" t="s">
        <v>93</v>
      </c>
      <c r="H3319" t="s">
        <v>2743</v>
      </c>
    </row>
    <row r="3320" spans="6:8" x14ac:dyDescent="0.2">
      <c r="F3320">
        <v>39</v>
      </c>
      <c r="G3320" t="s">
        <v>93</v>
      </c>
      <c r="H3320" t="s">
        <v>2744</v>
      </c>
    </row>
    <row r="3321" spans="6:8" x14ac:dyDescent="0.2">
      <c r="F3321">
        <v>39</v>
      </c>
      <c r="G3321" t="s">
        <v>93</v>
      </c>
      <c r="H3321" t="s">
        <v>2745</v>
      </c>
    </row>
    <row r="3322" spans="6:8" x14ac:dyDescent="0.2">
      <c r="F3322">
        <v>39</v>
      </c>
      <c r="G3322" t="s">
        <v>93</v>
      </c>
      <c r="H3322" t="s">
        <v>811</v>
      </c>
    </row>
    <row r="3323" spans="6:8" x14ac:dyDescent="0.2">
      <c r="F3323">
        <v>39</v>
      </c>
      <c r="G3323" t="s">
        <v>93</v>
      </c>
      <c r="H3323" t="s">
        <v>174</v>
      </c>
    </row>
    <row r="3324" spans="6:8" x14ac:dyDescent="0.2">
      <c r="F3324">
        <v>39</v>
      </c>
      <c r="G3324" t="s">
        <v>93</v>
      </c>
      <c r="H3324" t="s">
        <v>283</v>
      </c>
    </row>
    <row r="3325" spans="6:8" x14ac:dyDescent="0.2">
      <c r="F3325">
        <v>39</v>
      </c>
      <c r="G3325" t="s">
        <v>93</v>
      </c>
      <c r="H3325" t="s">
        <v>814</v>
      </c>
    </row>
    <row r="3326" spans="6:8" x14ac:dyDescent="0.2">
      <c r="F3326">
        <v>39</v>
      </c>
      <c r="G3326" t="s">
        <v>93</v>
      </c>
      <c r="H3326" t="s">
        <v>285</v>
      </c>
    </row>
    <row r="3327" spans="6:8" x14ac:dyDescent="0.2">
      <c r="F3327">
        <v>39</v>
      </c>
      <c r="G3327" t="s">
        <v>93</v>
      </c>
      <c r="H3327" t="s">
        <v>2746</v>
      </c>
    </row>
    <row r="3328" spans="6:8" x14ac:dyDescent="0.2">
      <c r="F3328">
        <v>39</v>
      </c>
      <c r="G3328" t="s">
        <v>93</v>
      </c>
      <c r="H3328" t="s">
        <v>816</v>
      </c>
    </row>
    <row r="3329" spans="6:8" x14ac:dyDescent="0.2">
      <c r="F3329">
        <v>39</v>
      </c>
      <c r="G3329" t="s">
        <v>93</v>
      </c>
      <c r="H3329" t="s">
        <v>2747</v>
      </c>
    </row>
    <row r="3330" spans="6:8" x14ac:dyDescent="0.2">
      <c r="F3330">
        <v>39</v>
      </c>
      <c r="G3330" t="s">
        <v>93</v>
      </c>
      <c r="H3330" t="s">
        <v>2748</v>
      </c>
    </row>
    <row r="3331" spans="6:8" x14ac:dyDescent="0.2">
      <c r="F3331">
        <v>39</v>
      </c>
      <c r="G3331" t="s">
        <v>93</v>
      </c>
      <c r="H3331" t="s">
        <v>290</v>
      </c>
    </row>
    <row r="3332" spans="6:8" x14ac:dyDescent="0.2">
      <c r="F3332">
        <v>39</v>
      </c>
      <c r="G3332" t="s">
        <v>93</v>
      </c>
      <c r="H3332" t="s">
        <v>2749</v>
      </c>
    </row>
    <row r="3333" spans="6:8" x14ac:dyDescent="0.2">
      <c r="F3333">
        <v>39</v>
      </c>
      <c r="G3333" t="s">
        <v>93</v>
      </c>
      <c r="H3333" t="s">
        <v>2750</v>
      </c>
    </row>
    <row r="3334" spans="6:8" x14ac:dyDescent="0.2">
      <c r="F3334">
        <v>39</v>
      </c>
      <c r="G3334" t="s">
        <v>93</v>
      </c>
      <c r="H3334" t="s">
        <v>2751</v>
      </c>
    </row>
    <row r="3335" spans="6:8" x14ac:dyDescent="0.2">
      <c r="F3335">
        <v>39</v>
      </c>
      <c r="G3335" t="s">
        <v>93</v>
      </c>
      <c r="H3335" t="s">
        <v>116</v>
      </c>
    </row>
    <row r="3336" spans="6:8" x14ac:dyDescent="0.2">
      <c r="F3336">
        <v>39</v>
      </c>
      <c r="G3336" t="s">
        <v>93</v>
      </c>
      <c r="H3336" t="s">
        <v>2624</v>
      </c>
    </row>
    <row r="3337" spans="6:8" x14ac:dyDescent="0.2">
      <c r="F3337">
        <v>39</v>
      </c>
      <c r="G3337" t="s">
        <v>93</v>
      </c>
      <c r="H3337" t="s">
        <v>2752</v>
      </c>
    </row>
    <row r="3338" spans="6:8" x14ac:dyDescent="0.2">
      <c r="F3338">
        <v>39</v>
      </c>
      <c r="G3338" t="s">
        <v>93</v>
      </c>
      <c r="H3338" t="s">
        <v>196</v>
      </c>
    </row>
    <row r="3339" spans="6:8" x14ac:dyDescent="0.2">
      <c r="F3339">
        <v>39</v>
      </c>
      <c r="G3339" t="s">
        <v>93</v>
      </c>
      <c r="H3339" t="s">
        <v>197</v>
      </c>
    </row>
    <row r="3340" spans="6:8" x14ac:dyDescent="0.2">
      <c r="F3340">
        <v>39</v>
      </c>
      <c r="G3340" t="s">
        <v>93</v>
      </c>
      <c r="H3340" t="s">
        <v>296</v>
      </c>
    </row>
    <row r="3341" spans="6:8" x14ac:dyDescent="0.2">
      <c r="F3341">
        <v>39</v>
      </c>
      <c r="G3341" t="s">
        <v>93</v>
      </c>
      <c r="H3341" t="s">
        <v>2753</v>
      </c>
    </row>
    <row r="3342" spans="6:8" x14ac:dyDescent="0.2">
      <c r="F3342">
        <v>39</v>
      </c>
      <c r="G3342" t="s">
        <v>93</v>
      </c>
      <c r="H3342" t="s">
        <v>2754</v>
      </c>
    </row>
    <row r="3343" spans="6:8" x14ac:dyDescent="0.2">
      <c r="F3343">
        <v>39</v>
      </c>
      <c r="G3343" t="s">
        <v>93</v>
      </c>
      <c r="H3343" t="s">
        <v>199</v>
      </c>
    </row>
    <row r="3344" spans="6:8" x14ac:dyDescent="0.2">
      <c r="F3344">
        <v>39</v>
      </c>
      <c r="G3344" t="s">
        <v>93</v>
      </c>
      <c r="H3344" t="s">
        <v>2755</v>
      </c>
    </row>
    <row r="3345" spans="6:8" x14ac:dyDescent="0.2">
      <c r="F3345">
        <v>39</v>
      </c>
      <c r="G3345" t="s">
        <v>93</v>
      </c>
      <c r="H3345" t="s">
        <v>633</v>
      </c>
    </row>
    <row r="3346" spans="6:8" x14ac:dyDescent="0.2">
      <c r="F3346">
        <v>39</v>
      </c>
      <c r="G3346" t="s">
        <v>93</v>
      </c>
      <c r="H3346" t="s">
        <v>716</v>
      </c>
    </row>
    <row r="3347" spans="6:8" x14ac:dyDescent="0.2">
      <c r="F3347">
        <v>39</v>
      </c>
      <c r="G3347" t="s">
        <v>93</v>
      </c>
      <c r="H3347" t="s">
        <v>826</v>
      </c>
    </row>
    <row r="3348" spans="6:8" x14ac:dyDescent="0.2">
      <c r="F3348">
        <v>39</v>
      </c>
      <c r="G3348" t="s">
        <v>93</v>
      </c>
      <c r="H3348" t="s">
        <v>872</v>
      </c>
    </row>
    <row r="3349" spans="6:8" x14ac:dyDescent="0.2">
      <c r="F3349">
        <v>39</v>
      </c>
      <c r="G3349" t="s">
        <v>93</v>
      </c>
      <c r="H3349" t="s">
        <v>201</v>
      </c>
    </row>
    <row r="3350" spans="6:8" x14ac:dyDescent="0.2">
      <c r="F3350">
        <v>39</v>
      </c>
      <c r="G3350" t="s">
        <v>93</v>
      </c>
      <c r="H3350" t="s">
        <v>2756</v>
      </c>
    </row>
    <row r="3351" spans="6:8" x14ac:dyDescent="0.2">
      <c r="F3351">
        <v>39</v>
      </c>
      <c r="G3351" t="s">
        <v>93</v>
      </c>
      <c r="H3351" t="s">
        <v>2757</v>
      </c>
    </row>
    <row r="3352" spans="6:8" x14ac:dyDescent="0.2">
      <c r="F3352">
        <v>39</v>
      </c>
      <c r="G3352" t="s">
        <v>93</v>
      </c>
      <c r="H3352" t="s">
        <v>639</v>
      </c>
    </row>
    <row r="3353" spans="6:8" x14ac:dyDescent="0.2">
      <c r="F3353">
        <v>39</v>
      </c>
      <c r="G3353" t="s">
        <v>93</v>
      </c>
      <c r="H3353" t="s">
        <v>2054</v>
      </c>
    </row>
    <row r="3354" spans="6:8" x14ac:dyDescent="0.2">
      <c r="F3354">
        <v>39</v>
      </c>
      <c r="G3354" t="s">
        <v>93</v>
      </c>
      <c r="H3354" t="s">
        <v>203</v>
      </c>
    </row>
    <row r="3355" spans="6:8" x14ac:dyDescent="0.2">
      <c r="F3355">
        <v>39</v>
      </c>
      <c r="G3355" t="s">
        <v>93</v>
      </c>
      <c r="H3355" t="s">
        <v>204</v>
      </c>
    </row>
    <row r="3356" spans="6:8" x14ac:dyDescent="0.2">
      <c r="F3356">
        <v>39</v>
      </c>
      <c r="G3356" t="s">
        <v>93</v>
      </c>
      <c r="H3356" t="s">
        <v>834</v>
      </c>
    </row>
    <row r="3357" spans="6:8" x14ac:dyDescent="0.2">
      <c r="F3357">
        <v>39</v>
      </c>
      <c r="G3357" t="s">
        <v>93</v>
      </c>
      <c r="H3357" t="s">
        <v>348</v>
      </c>
    </row>
    <row r="3358" spans="6:8" x14ac:dyDescent="0.2">
      <c r="F3358">
        <v>39</v>
      </c>
      <c r="G3358" t="s">
        <v>93</v>
      </c>
      <c r="H3358" t="s">
        <v>207</v>
      </c>
    </row>
    <row r="3359" spans="6:8" x14ac:dyDescent="0.2">
      <c r="F3359">
        <v>39</v>
      </c>
      <c r="G3359" t="s">
        <v>93</v>
      </c>
      <c r="H3359" t="s">
        <v>2758</v>
      </c>
    </row>
    <row r="3360" spans="6:8" x14ac:dyDescent="0.2">
      <c r="F3360">
        <v>39</v>
      </c>
      <c r="G3360" t="s">
        <v>93</v>
      </c>
      <c r="H3360" t="s">
        <v>308</v>
      </c>
    </row>
    <row r="3361" spans="6:8" x14ac:dyDescent="0.2">
      <c r="F3361">
        <v>39</v>
      </c>
      <c r="G3361" t="s">
        <v>93</v>
      </c>
      <c r="H3361" t="s">
        <v>2759</v>
      </c>
    </row>
    <row r="3362" spans="6:8" x14ac:dyDescent="0.2">
      <c r="F3362">
        <v>39</v>
      </c>
      <c r="G3362" t="s">
        <v>93</v>
      </c>
      <c r="H3362" t="s">
        <v>924</v>
      </c>
    </row>
    <row r="3363" spans="6:8" x14ac:dyDescent="0.2">
      <c r="F3363">
        <v>39</v>
      </c>
      <c r="G3363" t="s">
        <v>93</v>
      </c>
      <c r="H3363" t="s">
        <v>212</v>
      </c>
    </row>
    <row r="3364" spans="6:8" x14ac:dyDescent="0.2">
      <c r="F3364">
        <v>39</v>
      </c>
      <c r="G3364" t="s">
        <v>93</v>
      </c>
      <c r="H3364" t="s">
        <v>2760</v>
      </c>
    </row>
    <row r="3365" spans="6:8" x14ac:dyDescent="0.2">
      <c r="F3365">
        <v>39</v>
      </c>
      <c r="G3365" t="s">
        <v>93</v>
      </c>
      <c r="H3365" t="s">
        <v>214</v>
      </c>
    </row>
    <row r="3366" spans="6:8" x14ac:dyDescent="0.2">
      <c r="F3366">
        <v>39</v>
      </c>
      <c r="G3366" t="s">
        <v>93</v>
      </c>
      <c r="H3366" t="s">
        <v>2761</v>
      </c>
    </row>
    <row r="3367" spans="6:8" x14ac:dyDescent="0.2">
      <c r="F3367">
        <v>39</v>
      </c>
      <c r="G3367" t="s">
        <v>93</v>
      </c>
      <c r="H3367" t="s">
        <v>2762</v>
      </c>
    </row>
    <row r="3368" spans="6:8" x14ac:dyDescent="0.2">
      <c r="F3368">
        <v>39</v>
      </c>
      <c r="G3368" t="s">
        <v>93</v>
      </c>
      <c r="H3368" t="s">
        <v>844</v>
      </c>
    </row>
    <row r="3369" spans="6:8" x14ac:dyDescent="0.2">
      <c r="F3369">
        <v>39</v>
      </c>
      <c r="G3369" t="s">
        <v>93</v>
      </c>
      <c r="H3369" t="s">
        <v>880</v>
      </c>
    </row>
    <row r="3370" spans="6:8" x14ac:dyDescent="0.2">
      <c r="F3370">
        <v>39</v>
      </c>
      <c r="G3370" t="s">
        <v>93</v>
      </c>
      <c r="H3370" t="s">
        <v>217</v>
      </c>
    </row>
    <row r="3371" spans="6:8" x14ac:dyDescent="0.2">
      <c r="F3371">
        <v>39</v>
      </c>
      <c r="G3371" t="s">
        <v>93</v>
      </c>
      <c r="H3371" t="s">
        <v>218</v>
      </c>
    </row>
    <row r="3372" spans="6:8" x14ac:dyDescent="0.2">
      <c r="F3372">
        <v>39</v>
      </c>
      <c r="G3372" t="s">
        <v>93</v>
      </c>
      <c r="H3372" t="s">
        <v>219</v>
      </c>
    </row>
    <row r="3373" spans="6:8" x14ac:dyDescent="0.2">
      <c r="F3373">
        <v>39</v>
      </c>
      <c r="G3373" t="s">
        <v>93</v>
      </c>
      <c r="H3373" t="s">
        <v>2763</v>
      </c>
    </row>
    <row r="3374" spans="6:8" x14ac:dyDescent="0.2">
      <c r="F3374">
        <v>39</v>
      </c>
      <c r="G3374" t="s">
        <v>93</v>
      </c>
      <c r="H3374" t="s">
        <v>2764</v>
      </c>
    </row>
    <row r="3375" spans="6:8" x14ac:dyDescent="0.2">
      <c r="F3375">
        <v>39</v>
      </c>
      <c r="G3375" t="s">
        <v>93</v>
      </c>
      <c r="H3375" t="s">
        <v>881</v>
      </c>
    </row>
    <row r="3376" spans="6:8" x14ac:dyDescent="0.2">
      <c r="F3376">
        <v>39</v>
      </c>
      <c r="G3376" t="s">
        <v>93</v>
      </c>
      <c r="H3376" t="s">
        <v>987</v>
      </c>
    </row>
    <row r="3377" spans="6:8" x14ac:dyDescent="0.2">
      <c r="F3377">
        <v>39</v>
      </c>
      <c r="G3377" t="s">
        <v>93</v>
      </c>
      <c r="H3377" t="s">
        <v>738</v>
      </c>
    </row>
    <row r="3378" spans="6:8" x14ac:dyDescent="0.2">
      <c r="F3378">
        <v>39</v>
      </c>
      <c r="G3378" t="s">
        <v>93</v>
      </c>
      <c r="H3378" t="s">
        <v>220</v>
      </c>
    </row>
    <row r="3379" spans="6:8" x14ac:dyDescent="0.2">
      <c r="F3379">
        <v>39</v>
      </c>
      <c r="G3379" t="s">
        <v>93</v>
      </c>
      <c r="H3379" t="s">
        <v>2765</v>
      </c>
    </row>
    <row r="3380" spans="6:8" x14ac:dyDescent="0.2">
      <c r="F3380">
        <v>39</v>
      </c>
      <c r="G3380" t="s">
        <v>93</v>
      </c>
      <c r="H3380" t="s">
        <v>222</v>
      </c>
    </row>
    <row r="3381" spans="6:8" x14ac:dyDescent="0.2">
      <c r="F3381">
        <v>39</v>
      </c>
      <c r="G3381" t="s">
        <v>93</v>
      </c>
      <c r="H3381" t="s">
        <v>2766</v>
      </c>
    </row>
    <row r="3382" spans="6:8" x14ac:dyDescent="0.2">
      <c r="F3382">
        <v>39</v>
      </c>
      <c r="G3382" t="s">
        <v>93</v>
      </c>
      <c r="H3382" t="s">
        <v>2767</v>
      </c>
    </row>
    <row r="3383" spans="6:8" x14ac:dyDescent="0.2">
      <c r="F3383">
        <v>39</v>
      </c>
      <c r="G3383" t="s">
        <v>93</v>
      </c>
      <c r="H3383" t="s">
        <v>654</v>
      </c>
    </row>
    <row r="3384" spans="6:8" x14ac:dyDescent="0.2">
      <c r="F3384">
        <v>39</v>
      </c>
      <c r="G3384" t="s">
        <v>93</v>
      </c>
      <c r="H3384" t="s">
        <v>849</v>
      </c>
    </row>
    <row r="3385" spans="6:8" x14ac:dyDescent="0.2">
      <c r="F3385">
        <v>39</v>
      </c>
      <c r="G3385" t="s">
        <v>93</v>
      </c>
      <c r="H3385" t="s">
        <v>2768</v>
      </c>
    </row>
    <row r="3386" spans="6:8" x14ac:dyDescent="0.2">
      <c r="F3386">
        <v>39</v>
      </c>
      <c r="G3386" t="s">
        <v>93</v>
      </c>
      <c r="H3386" t="s">
        <v>2769</v>
      </c>
    </row>
    <row r="3387" spans="6:8" x14ac:dyDescent="0.2">
      <c r="F3387">
        <v>39</v>
      </c>
      <c r="G3387" t="s">
        <v>93</v>
      </c>
      <c r="H3387" t="s">
        <v>2770</v>
      </c>
    </row>
    <row r="3388" spans="6:8" x14ac:dyDescent="0.2">
      <c r="F3388">
        <v>39</v>
      </c>
      <c r="G3388" t="s">
        <v>93</v>
      </c>
      <c r="H3388" t="s">
        <v>2638</v>
      </c>
    </row>
    <row r="3389" spans="6:8" x14ac:dyDescent="0.2">
      <c r="F3389">
        <v>39</v>
      </c>
      <c r="G3389" t="s">
        <v>93</v>
      </c>
      <c r="H3389" t="s">
        <v>226</v>
      </c>
    </row>
    <row r="3390" spans="6:8" x14ac:dyDescent="0.2">
      <c r="F3390">
        <v>39</v>
      </c>
      <c r="G3390" t="s">
        <v>93</v>
      </c>
      <c r="H3390" t="s">
        <v>853</v>
      </c>
    </row>
    <row r="3391" spans="6:8" x14ac:dyDescent="0.2">
      <c r="F3391">
        <v>39</v>
      </c>
      <c r="G3391" t="s">
        <v>93</v>
      </c>
      <c r="H3391" t="s">
        <v>440</v>
      </c>
    </row>
    <row r="3392" spans="6:8" x14ac:dyDescent="0.2">
      <c r="F3392">
        <v>39</v>
      </c>
      <c r="G3392" t="s">
        <v>93</v>
      </c>
      <c r="H3392" t="s">
        <v>2771</v>
      </c>
    </row>
    <row r="3393" spans="6:8" x14ac:dyDescent="0.2">
      <c r="F3393">
        <v>39</v>
      </c>
      <c r="G3393" t="s">
        <v>93</v>
      </c>
      <c r="H3393" t="s">
        <v>2772</v>
      </c>
    </row>
    <row r="3394" spans="6:8" x14ac:dyDescent="0.2">
      <c r="F3394">
        <v>39</v>
      </c>
      <c r="G3394" t="s">
        <v>93</v>
      </c>
      <c r="H3394" t="s">
        <v>327</v>
      </c>
    </row>
    <row r="3395" spans="6:8" x14ac:dyDescent="0.2">
      <c r="F3395">
        <v>39</v>
      </c>
      <c r="G3395" t="s">
        <v>93</v>
      </c>
      <c r="H3395" t="s">
        <v>2773</v>
      </c>
    </row>
    <row r="3396" spans="6:8" x14ac:dyDescent="0.2">
      <c r="F3396">
        <v>39</v>
      </c>
      <c r="G3396" t="s">
        <v>93</v>
      </c>
      <c r="H3396" t="s">
        <v>2774</v>
      </c>
    </row>
    <row r="3397" spans="6:8" x14ac:dyDescent="0.2">
      <c r="F3397">
        <v>39</v>
      </c>
      <c r="G3397" t="s">
        <v>93</v>
      </c>
      <c r="H3397" t="s">
        <v>765</v>
      </c>
    </row>
    <row r="3398" spans="6:8" x14ac:dyDescent="0.2">
      <c r="F3398">
        <v>39</v>
      </c>
      <c r="G3398" t="s">
        <v>93</v>
      </c>
      <c r="H3398" t="s">
        <v>110</v>
      </c>
    </row>
    <row r="3399" spans="6:8" x14ac:dyDescent="0.2">
      <c r="F3399">
        <v>39</v>
      </c>
      <c r="G3399" t="s">
        <v>93</v>
      </c>
      <c r="H3399" t="s">
        <v>766</v>
      </c>
    </row>
    <row r="3400" spans="6:8" x14ac:dyDescent="0.2">
      <c r="F3400">
        <v>39</v>
      </c>
      <c r="G3400" t="s">
        <v>93</v>
      </c>
      <c r="H3400" t="s">
        <v>2740</v>
      </c>
    </row>
    <row r="3401" spans="6:8" x14ac:dyDescent="0.2">
      <c r="F3401">
        <v>39</v>
      </c>
      <c r="G3401" t="s">
        <v>93</v>
      </c>
      <c r="H3401" t="s">
        <v>2775</v>
      </c>
    </row>
    <row r="3402" spans="6:8" x14ac:dyDescent="0.2">
      <c r="F3402">
        <v>39</v>
      </c>
      <c r="G3402" t="s">
        <v>93</v>
      </c>
      <c r="H3402" t="s">
        <v>2776</v>
      </c>
    </row>
    <row r="3403" spans="6:8" x14ac:dyDescent="0.2">
      <c r="F3403">
        <v>40</v>
      </c>
      <c r="G3403" t="s">
        <v>94</v>
      </c>
      <c r="H3403" t="s">
        <v>902</v>
      </c>
    </row>
    <row r="3404" spans="6:8" x14ac:dyDescent="0.2">
      <c r="F3404">
        <v>40</v>
      </c>
      <c r="G3404" t="s">
        <v>94</v>
      </c>
      <c r="H3404" t="s">
        <v>2777</v>
      </c>
    </row>
    <row r="3405" spans="6:8" x14ac:dyDescent="0.2">
      <c r="F3405">
        <v>40</v>
      </c>
      <c r="G3405" t="s">
        <v>94</v>
      </c>
      <c r="H3405" t="s">
        <v>2778</v>
      </c>
    </row>
    <row r="3406" spans="6:8" x14ac:dyDescent="0.2">
      <c r="F3406">
        <v>40</v>
      </c>
      <c r="G3406" t="s">
        <v>94</v>
      </c>
      <c r="H3406" t="s">
        <v>2779</v>
      </c>
    </row>
    <row r="3407" spans="6:8" x14ac:dyDescent="0.2">
      <c r="F3407">
        <v>40</v>
      </c>
      <c r="G3407" t="s">
        <v>94</v>
      </c>
      <c r="H3407" t="s">
        <v>2780</v>
      </c>
    </row>
    <row r="3408" spans="6:8" x14ac:dyDescent="0.2">
      <c r="F3408">
        <v>40</v>
      </c>
      <c r="G3408" t="s">
        <v>94</v>
      </c>
      <c r="H3408" t="s">
        <v>782</v>
      </c>
    </row>
    <row r="3409" spans="6:8" x14ac:dyDescent="0.2">
      <c r="F3409">
        <v>40</v>
      </c>
      <c r="G3409" t="s">
        <v>94</v>
      </c>
      <c r="H3409" t="s">
        <v>676</v>
      </c>
    </row>
    <row r="3410" spans="6:8" x14ac:dyDescent="0.2">
      <c r="F3410">
        <v>40</v>
      </c>
      <c r="G3410" t="s">
        <v>94</v>
      </c>
      <c r="H3410" t="s">
        <v>2781</v>
      </c>
    </row>
    <row r="3411" spans="6:8" x14ac:dyDescent="0.2">
      <c r="F3411">
        <v>40</v>
      </c>
      <c r="G3411" t="s">
        <v>94</v>
      </c>
      <c r="H3411" t="s">
        <v>2782</v>
      </c>
    </row>
    <row r="3412" spans="6:8" x14ac:dyDescent="0.2">
      <c r="F3412">
        <v>40</v>
      </c>
      <c r="G3412" t="s">
        <v>94</v>
      </c>
      <c r="H3412" t="s">
        <v>1027</v>
      </c>
    </row>
    <row r="3413" spans="6:8" x14ac:dyDescent="0.2">
      <c r="F3413">
        <v>40</v>
      </c>
      <c r="G3413" t="s">
        <v>94</v>
      </c>
      <c r="H3413" t="s">
        <v>177</v>
      </c>
    </row>
    <row r="3414" spans="6:8" x14ac:dyDescent="0.2">
      <c r="F3414">
        <v>40</v>
      </c>
      <c r="G3414" t="s">
        <v>94</v>
      </c>
      <c r="H3414" t="s">
        <v>179</v>
      </c>
    </row>
    <row r="3415" spans="6:8" x14ac:dyDescent="0.2">
      <c r="F3415">
        <v>40</v>
      </c>
      <c r="G3415" t="s">
        <v>94</v>
      </c>
      <c r="H3415" t="s">
        <v>2783</v>
      </c>
    </row>
    <row r="3416" spans="6:8" x14ac:dyDescent="0.2">
      <c r="F3416">
        <v>40</v>
      </c>
      <c r="G3416" t="s">
        <v>94</v>
      </c>
      <c r="H3416" t="s">
        <v>286</v>
      </c>
    </row>
    <row r="3417" spans="6:8" x14ac:dyDescent="0.2">
      <c r="F3417">
        <v>40</v>
      </c>
      <c r="G3417" t="s">
        <v>94</v>
      </c>
      <c r="H3417" t="s">
        <v>2784</v>
      </c>
    </row>
    <row r="3418" spans="6:8" x14ac:dyDescent="0.2">
      <c r="F3418">
        <v>40</v>
      </c>
      <c r="G3418" t="s">
        <v>94</v>
      </c>
      <c r="H3418" t="s">
        <v>955</v>
      </c>
    </row>
    <row r="3419" spans="6:8" x14ac:dyDescent="0.2">
      <c r="F3419">
        <v>40</v>
      </c>
      <c r="G3419" t="s">
        <v>94</v>
      </c>
      <c r="H3419" t="s">
        <v>2785</v>
      </c>
    </row>
    <row r="3420" spans="6:8" x14ac:dyDescent="0.2">
      <c r="F3420">
        <v>40</v>
      </c>
      <c r="G3420" t="s">
        <v>94</v>
      </c>
      <c r="H3420" t="s">
        <v>2786</v>
      </c>
    </row>
    <row r="3421" spans="6:8" x14ac:dyDescent="0.2">
      <c r="F3421">
        <v>40</v>
      </c>
      <c r="G3421" t="s">
        <v>94</v>
      </c>
      <c r="H3421" t="s">
        <v>2787</v>
      </c>
    </row>
    <row r="3422" spans="6:8" x14ac:dyDescent="0.2">
      <c r="F3422">
        <v>40</v>
      </c>
      <c r="G3422" t="s">
        <v>94</v>
      </c>
      <c r="H3422" t="s">
        <v>402</v>
      </c>
    </row>
    <row r="3423" spans="6:8" x14ac:dyDescent="0.2">
      <c r="F3423">
        <v>40</v>
      </c>
      <c r="G3423" t="s">
        <v>94</v>
      </c>
      <c r="H3423" t="s">
        <v>116</v>
      </c>
    </row>
    <row r="3424" spans="6:8" x14ac:dyDescent="0.2">
      <c r="F3424">
        <v>40</v>
      </c>
      <c r="G3424" t="s">
        <v>94</v>
      </c>
      <c r="H3424" t="s">
        <v>2788</v>
      </c>
    </row>
    <row r="3425" spans="6:8" x14ac:dyDescent="0.2">
      <c r="F3425">
        <v>40</v>
      </c>
      <c r="G3425" t="s">
        <v>94</v>
      </c>
      <c r="H3425" t="s">
        <v>959</v>
      </c>
    </row>
    <row r="3426" spans="6:8" x14ac:dyDescent="0.2">
      <c r="F3426">
        <v>40</v>
      </c>
      <c r="G3426" t="s">
        <v>94</v>
      </c>
      <c r="H3426" t="s">
        <v>411</v>
      </c>
    </row>
    <row r="3427" spans="6:8" x14ac:dyDescent="0.2">
      <c r="F3427">
        <v>40</v>
      </c>
      <c r="G3427" t="s">
        <v>94</v>
      </c>
      <c r="H3427" t="s">
        <v>2789</v>
      </c>
    </row>
    <row r="3428" spans="6:8" x14ac:dyDescent="0.2">
      <c r="F3428">
        <v>40</v>
      </c>
      <c r="G3428" t="s">
        <v>94</v>
      </c>
      <c r="H3428" t="s">
        <v>712</v>
      </c>
    </row>
    <row r="3429" spans="6:8" x14ac:dyDescent="0.2">
      <c r="F3429">
        <v>40</v>
      </c>
      <c r="G3429" t="s">
        <v>94</v>
      </c>
      <c r="H3429" t="s">
        <v>298</v>
      </c>
    </row>
    <row r="3430" spans="6:8" x14ac:dyDescent="0.2">
      <c r="F3430">
        <v>40</v>
      </c>
      <c r="G3430" t="s">
        <v>94</v>
      </c>
      <c r="H3430" t="s">
        <v>2790</v>
      </c>
    </row>
    <row r="3431" spans="6:8" x14ac:dyDescent="0.2">
      <c r="F3431">
        <v>40</v>
      </c>
      <c r="G3431" t="s">
        <v>94</v>
      </c>
      <c r="H3431" t="s">
        <v>2791</v>
      </c>
    </row>
    <row r="3432" spans="6:8" x14ac:dyDescent="0.2">
      <c r="F3432">
        <v>40</v>
      </c>
      <c r="G3432" t="s">
        <v>94</v>
      </c>
      <c r="H3432" t="s">
        <v>967</v>
      </c>
    </row>
    <row r="3433" spans="6:8" x14ac:dyDescent="0.2">
      <c r="F3433">
        <v>40</v>
      </c>
      <c r="G3433" t="s">
        <v>94</v>
      </c>
      <c r="H3433" t="s">
        <v>969</v>
      </c>
    </row>
    <row r="3434" spans="6:8" x14ac:dyDescent="0.2">
      <c r="F3434">
        <v>40</v>
      </c>
      <c r="G3434" t="s">
        <v>94</v>
      </c>
      <c r="H3434" t="s">
        <v>2792</v>
      </c>
    </row>
    <row r="3435" spans="6:8" x14ac:dyDescent="0.2">
      <c r="F3435">
        <v>40</v>
      </c>
      <c r="G3435" t="s">
        <v>94</v>
      </c>
      <c r="H3435" t="s">
        <v>203</v>
      </c>
    </row>
    <row r="3436" spans="6:8" x14ac:dyDescent="0.2">
      <c r="F3436">
        <v>40</v>
      </c>
      <c r="G3436" t="s">
        <v>94</v>
      </c>
      <c r="H3436" t="s">
        <v>204</v>
      </c>
    </row>
    <row r="3437" spans="6:8" x14ac:dyDescent="0.2">
      <c r="F3437">
        <v>40</v>
      </c>
      <c r="G3437" t="s">
        <v>94</v>
      </c>
      <c r="H3437" t="s">
        <v>2680</v>
      </c>
    </row>
    <row r="3438" spans="6:8" x14ac:dyDescent="0.2">
      <c r="F3438">
        <v>40</v>
      </c>
      <c r="G3438" t="s">
        <v>94</v>
      </c>
      <c r="H3438" t="s">
        <v>2793</v>
      </c>
    </row>
    <row r="3439" spans="6:8" x14ac:dyDescent="0.2">
      <c r="F3439">
        <v>40</v>
      </c>
      <c r="G3439" t="s">
        <v>94</v>
      </c>
      <c r="H3439" t="s">
        <v>2794</v>
      </c>
    </row>
    <row r="3440" spans="6:8" x14ac:dyDescent="0.2">
      <c r="F3440">
        <v>40</v>
      </c>
      <c r="G3440" t="s">
        <v>94</v>
      </c>
      <c r="H3440" t="s">
        <v>417</v>
      </c>
    </row>
    <row r="3441" spans="6:8" x14ac:dyDescent="0.2">
      <c r="F3441">
        <v>40</v>
      </c>
      <c r="G3441" t="s">
        <v>94</v>
      </c>
      <c r="H3441" t="s">
        <v>2795</v>
      </c>
    </row>
    <row r="3442" spans="6:8" x14ac:dyDescent="0.2">
      <c r="F3442">
        <v>40</v>
      </c>
      <c r="G3442" t="s">
        <v>94</v>
      </c>
      <c r="H3442" t="s">
        <v>2796</v>
      </c>
    </row>
    <row r="3443" spans="6:8" x14ac:dyDescent="0.2">
      <c r="F3443">
        <v>40</v>
      </c>
      <c r="G3443" t="s">
        <v>94</v>
      </c>
      <c r="H3443" t="s">
        <v>306</v>
      </c>
    </row>
    <row r="3444" spans="6:8" x14ac:dyDescent="0.2">
      <c r="F3444">
        <v>40</v>
      </c>
      <c r="G3444" t="s">
        <v>94</v>
      </c>
      <c r="H3444" t="s">
        <v>308</v>
      </c>
    </row>
    <row r="3445" spans="6:8" x14ac:dyDescent="0.2">
      <c r="F3445">
        <v>40</v>
      </c>
      <c r="G3445" t="s">
        <v>94</v>
      </c>
      <c r="H3445" t="s">
        <v>2797</v>
      </c>
    </row>
    <row r="3446" spans="6:8" x14ac:dyDescent="0.2">
      <c r="F3446">
        <v>40</v>
      </c>
      <c r="G3446" t="s">
        <v>94</v>
      </c>
      <c r="H3446" t="s">
        <v>2800</v>
      </c>
    </row>
    <row r="3447" spans="6:8" x14ac:dyDescent="0.2">
      <c r="F3447">
        <v>40</v>
      </c>
      <c r="G3447" t="s">
        <v>94</v>
      </c>
      <c r="H3447" t="s">
        <v>215</v>
      </c>
    </row>
    <row r="3448" spans="6:8" x14ac:dyDescent="0.2">
      <c r="F3448">
        <v>40</v>
      </c>
      <c r="G3448" t="s">
        <v>94</v>
      </c>
      <c r="H3448" t="s">
        <v>2801</v>
      </c>
    </row>
    <row r="3449" spans="6:8" x14ac:dyDescent="0.2">
      <c r="F3449">
        <v>40</v>
      </c>
      <c r="G3449" t="s">
        <v>94</v>
      </c>
      <c r="H3449" t="s">
        <v>2798</v>
      </c>
    </row>
    <row r="3450" spans="6:8" x14ac:dyDescent="0.2">
      <c r="F3450">
        <v>40</v>
      </c>
      <c r="G3450" t="s">
        <v>94</v>
      </c>
      <c r="H3450" t="s">
        <v>2799</v>
      </c>
    </row>
    <row r="3451" spans="6:8" x14ac:dyDescent="0.2">
      <c r="F3451">
        <v>40</v>
      </c>
      <c r="G3451" t="s">
        <v>94</v>
      </c>
      <c r="H3451" t="s">
        <v>731</v>
      </c>
    </row>
    <row r="3452" spans="6:8" x14ac:dyDescent="0.2">
      <c r="F3452">
        <v>40</v>
      </c>
      <c r="G3452" t="s">
        <v>94</v>
      </c>
      <c r="H3452" t="s">
        <v>734</v>
      </c>
    </row>
    <row r="3453" spans="6:8" x14ac:dyDescent="0.2">
      <c r="F3453">
        <v>40</v>
      </c>
      <c r="G3453" t="s">
        <v>94</v>
      </c>
      <c r="H3453" t="s">
        <v>2802</v>
      </c>
    </row>
    <row r="3454" spans="6:8" x14ac:dyDescent="0.2">
      <c r="F3454">
        <v>40</v>
      </c>
      <c r="G3454" t="s">
        <v>94</v>
      </c>
      <c r="H3454" t="s">
        <v>881</v>
      </c>
    </row>
    <row r="3455" spans="6:8" x14ac:dyDescent="0.2">
      <c r="F3455">
        <v>40</v>
      </c>
      <c r="G3455" t="s">
        <v>94</v>
      </c>
      <c r="H3455" t="s">
        <v>2803</v>
      </c>
    </row>
    <row r="3456" spans="6:8" x14ac:dyDescent="0.2">
      <c r="F3456">
        <v>40</v>
      </c>
      <c r="G3456" t="s">
        <v>94</v>
      </c>
      <c r="H3456" t="s">
        <v>2804</v>
      </c>
    </row>
    <row r="3457" spans="6:8" x14ac:dyDescent="0.2">
      <c r="F3457">
        <v>40</v>
      </c>
      <c r="G3457" t="s">
        <v>94</v>
      </c>
      <c r="H3457" t="s">
        <v>123</v>
      </c>
    </row>
    <row r="3458" spans="6:8" x14ac:dyDescent="0.2">
      <c r="F3458">
        <v>40</v>
      </c>
      <c r="G3458" t="s">
        <v>94</v>
      </c>
      <c r="H3458" t="s">
        <v>2805</v>
      </c>
    </row>
    <row r="3459" spans="6:8" x14ac:dyDescent="0.2">
      <c r="F3459">
        <v>40</v>
      </c>
      <c r="G3459" t="s">
        <v>94</v>
      </c>
      <c r="H3459" t="s">
        <v>985</v>
      </c>
    </row>
    <row r="3460" spans="6:8" x14ac:dyDescent="0.2">
      <c r="F3460">
        <v>40</v>
      </c>
      <c r="G3460" t="s">
        <v>94</v>
      </c>
      <c r="H3460" t="s">
        <v>987</v>
      </c>
    </row>
    <row r="3461" spans="6:8" x14ac:dyDescent="0.2">
      <c r="F3461">
        <v>40</v>
      </c>
      <c r="G3461" t="s">
        <v>94</v>
      </c>
      <c r="H3461" t="s">
        <v>988</v>
      </c>
    </row>
    <row r="3462" spans="6:8" x14ac:dyDescent="0.2">
      <c r="F3462">
        <v>40</v>
      </c>
      <c r="G3462" t="s">
        <v>94</v>
      </c>
      <c r="H3462" t="s">
        <v>2806</v>
      </c>
    </row>
    <row r="3463" spans="6:8" x14ac:dyDescent="0.2">
      <c r="F3463">
        <v>40</v>
      </c>
      <c r="G3463" t="s">
        <v>94</v>
      </c>
      <c r="H3463" t="s">
        <v>2807</v>
      </c>
    </row>
    <row r="3464" spans="6:8" x14ac:dyDescent="0.2">
      <c r="F3464">
        <v>40</v>
      </c>
      <c r="G3464" t="s">
        <v>94</v>
      </c>
      <c r="H3464" t="s">
        <v>2178</v>
      </c>
    </row>
    <row r="3465" spans="6:8" x14ac:dyDescent="0.2">
      <c r="F3465">
        <v>40</v>
      </c>
      <c r="G3465" t="s">
        <v>94</v>
      </c>
      <c r="H3465" t="s">
        <v>989</v>
      </c>
    </row>
    <row r="3466" spans="6:8" x14ac:dyDescent="0.2">
      <c r="F3466">
        <v>40</v>
      </c>
      <c r="G3466" t="s">
        <v>94</v>
      </c>
      <c r="H3466" t="s">
        <v>2808</v>
      </c>
    </row>
    <row r="3467" spans="6:8" x14ac:dyDescent="0.2">
      <c r="F3467">
        <v>40</v>
      </c>
      <c r="G3467" t="s">
        <v>94</v>
      </c>
      <c r="H3467" t="s">
        <v>2809</v>
      </c>
    </row>
    <row r="3468" spans="6:8" x14ac:dyDescent="0.2">
      <c r="F3468">
        <v>40</v>
      </c>
      <c r="G3468" t="s">
        <v>94</v>
      </c>
      <c r="H3468" t="s">
        <v>2810</v>
      </c>
    </row>
    <row r="3469" spans="6:8" x14ac:dyDescent="0.2">
      <c r="F3469">
        <v>40</v>
      </c>
      <c r="G3469" t="s">
        <v>94</v>
      </c>
      <c r="H3469" t="s">
        <v>659</v>
      </c>
    </row>
    <row r="3470" spans="6:8" x14ac:dyDescent="0.2">
      <c r="F3470">
        <v>40</v>
      </c>
      <c r="G3470" t="s">
        <v>94</v>
      </c>
      <c r="H3470" t="s">
        <v>2811</v>
      </c>
    </row>
    <row r="3471" spans="6:8" x14ac:dyDescent="0.2">
      <c r="F3471">
        <v>40</v>
      </c>
      <c r="G3471" t="s">
        <v>94</v>
      </c>
      <c r="H3471" t="s">
        <v>748</v>
      </c>
    </row>
    <row r="3472" spans="6:8" x14ac:dyDescent="0.2">
      <c r="F3472">
        <v>40</v>
      </c>
      <c r="G3472" t="s">
        <v>94</v>
      </c>
      <c r="H3472" t="s">
        <v>120</v>
      </c>
    </row>
    <row r="3473" spans="6:8" x14ac:dyDescent="0.2">
      <c r="F3473">
        <v>40</v>
      </c>
      <c r="G3473" t="s">
        <v>94</v>
      </c>
      <c r="H3473" t="s">
        <v>2812</v>
      </c>
    </row>
    <row r="3474" spans="6:8" x14ac:dyDescent="0.2">
      <c r="F3474">
        <v>40</v>
      </c>
      <c r="G3474" t="s">
        <v>94</v>
      </c>
      <c r="H3474" t="s">
        <v>2813</v>
      </c>
    </row>
    <row r="3475" spans="6:8" x14ac:dyDescent="0.2">
      <c r="F3475">
        <v>40</v>
      </c>
      <c r="G3475" t="s">
        <v>94</v>
      </c>
      <c r="H3475" t="s">
        <v>2814</v>
      </c>
    </row>
    <row r="3476" spans="6:8" x14ac:dyDescent="0.2">
      <c r="F3476">
        <v>40</v>
      </c>
      <c r="G3476" t="s">
        <v>94</v>
      </c>
      <c r="H3476" t="s">
        <v>110</v>
      </c>
    </row>
    <row r="3477" spans="6:8" x14ac:dyDescent="0.2">
      <c r="F3477">
        <v>40</v>
      </c>
      <c r="G3477" t="s">
        <v>94</v>
      </c>
      <c r="H3477" t="s">
        <v>2815</v>
      </c>
    </row>
    <row r="3478" spans="6:8" x14ac:dyDescent="0.2">
      <c r="F3478">
        <v>40</v>
      </c>
      <c r="G3478" t="s">
        <v>94</v>
      </c>
      <c r="H3478" t="s">
        <v>2816</v>
      </c>
    </row>
    <row r="3479" spans="6:8" x14ac:dyDescent="0.2">
      <c r="F3479">
        <v>40</v>
      </c>
      <c r="G3479" t="s">
        <v>94</v>
      </c>
      <c r="H3479" t="s">
        <v>2817</v>
      </c>
    </row>
    <row r="3480" spans="6:8" x14ac:dyDescent="0.2">
      <c r="F3480">
        <v>41</v>
      </c>
      <c r="G3480" t="s">
        <v>95</v>
      </c>
      <c r="H3480" t="s">
        <v>617</v>
      </c>
    </row>
    <row r="3481" spans="6:8" x14ac:dyDescent="0.2">
      <c r="F3481">
        <v>41</v>
      </c>
      <c r="G3481" t="s">
        <v>95</v>
      </c>
      <c r="H3481" t="s">
        <v>280</v>
      </c>
    </row>
    <row r="3482" spans="6:8" x14ac:dyDescent="0.2">
      <c r="F3482">
        <v>41</v>
      </c>
      <c r="G3482" t="s">
        <v>95</v>
      </c>
      <c r="H3482" t="s">
        <v>2818</v>
      </c>
    </row>
    <row r="3483" spans="6:8" x14ac:dyDescent="0.2">
      <c r="F3483">
        <v>41</v>
      </c>
      <c r="G3483" t="s">
        <v>95</v>
      </c>
      <c r="H3483" t="s">
        <v>2819</v>
      </c>
    </row>
    <row r="3484" spans="6:8" x14ac:dyDescent="0.2">
      <c r="F3484">
        <v>41</v>
      </c>
      <c r="G3484" t="s">
        <v>95</v>
      </c>
      <c r="H3484" t="s">
        <v>287</v>
      </c>
    </row>
    <row r="3485" spans="6:8" x14ac:dyDescent="0.2">
      <c r="F3485">
        <v>41</v>
      </c>
      <c r="G3485" t="s">
        <v>95</v>
      </c>
      <c r="H3485" t="s">
        <v>2820</v>
      </c>
    </row>
    <row r="3486" spans="6:8" x14ac:dyDescent="0.2">
      <c r="F3486">
        <v>41</v>
      </c>
      <c r="G3486" t="s">
        <v>95</v>
      </c>
      <c r="H3486" t="s">
        <v>2821</v>
      </c>
    </row>
    <row r="3487" spans="6:8" x14ac:dyDescent="0.2">
      <c r="F3487">
        <v>41</v>
      </c>
      <c r="G3487" t="s">
        <v>95</v>
      </c>
      <c r="H3487" t="s">
        <v>2595</v>
      </c>
    </row>
    <row r="3488" spans="6:8" x14ac:dyDescent="0.2">
      <c r="F3488">
        <v>41</v>
      </c>
      <c r="G3488" t="s">
        <v>95</v>
      </c>
      <c r="H3488" t="s">
        <v>2822</v>
      </c>
    </row>
    <row r="3489" spans="6:8" x14ac:dyDescent="0.2">
      <c r="F3489">
        <v>41</v>
      </c>
      <c r="G3489" t="s">
        <v>95</v>
      </c>
      <c r="H3489" t="s">
        <v>406</v>
      </c>
    </row>
    <row r="3490" spans="6:8" x14ac:dyDescent="0.2">
      <c r="F3490">
        <v>41</v>
      </c>
      <c r="G3490" t="s">
        <v>95</v>
      </c>
      <c r="H3490" t="s">
        <v>2823</v>
      </c>
    </row>
    <row r="3491" spans="6:8" x14ac:dyDescent="0.2">
      <c r="F3491">
        <v>41</v>
      </c>
      <c r="G3491" t="s">
        <v>95</v>
      </c>
      <c r="H3491" t="s">
        <v>298</v>
      </c>
    </row>
    <row r="3492" spans="6:8" x14ac:dyDescent="0.2">
      <c r="F3492">
        <v>41</v>
      </c>
      <c r="G3492" t="s">
        <v>95</v>
      </c>
      <c r="H3492" t="s">
        <v>2824</v>
      </c>
    </row>
    <row r="3493" spans="6:8" x14ac:dyDescent="0.2">
      <c r="F3493">
        <v>41</v>
      </c>
      <c r="G3493" t="s">
        <v>95</v>
      </c>
      <c r="H3493" t="s">
        <v>2825</v>
      </c>
    </row>
    <row r="3494" spans="6:8" x14ac:dyDescent="0.2">
      <c r="F3494">
        <v>41</v>
      </c>
      <c r="G3494" t="s">
        <v>95</v>
      </c>
      <c r="H3494" t="s">
        <v>203</v>
      </c>
    </row>
    <row r="3495" spans="6:8" x14ac:dyDescent="0.2">
      <c r="F3495">
        <v>41</v>
      </c>
      <c r="G3495" t="s">
        <v>95</v>
      </c>
      <c r="H3495" t="s">
        <v>204</v>
      </c>
    </row>
    <row r="3496" spans="6:8" x14ac:dyDescent="0.2">
      <c r="F3496">
        <v>41</v>
      </c>
      <c r="G3496" t="s">
        <v>95</v>
      </c>
      <c r="H3496" t="s">
        <v>2826</v>
      </c>
    </row>
    <row r="3497" spans="6:8" x14ac:dyDescent="0.2">
      <c r="F3497">
        <v>41</v>
      </c>
      <c r="G3497" t="s">
        <v>95</v>
      </c>
      <c r="H3497" t="s">
        <v>2827</v>
      </c>
    </row>
    <row r="3498" spans="6:8" x14ac:dyDescent="0.2">
      <c r="F3498">
        <v>41</v>
      </c>
      <c r="G3498" t="s">
        <v>95</v>
      </c>
      <c r="H3498" t="s">
        <v>348</v>
      </c>
    </row>
    <row r="3499" spans="6:8" x14ac:dyDescent="0.2">
      <c r="F3499">
        <v>41</v>
      </c>
      <c r="G3499" t="s">
        <v>95</v>
      </c>
      <c r="H3499" t="s">
        <v>975</v>
      </c>
    </row>
    <row r="3500" spans="6:8" x14ac:dyDescent="0.2">
      <c r="F3500">
        <v>41</v>
      </c>
      <c r="G3500" t="s">
        <v>95</v>
      </c>
      <c r="H3500" t="s">
        <v>306</v>
      </c>
    </row>
    <row r="3501" spans="6:8" x14ac:dyDescent="0.2">
      <c r="F3501">
        <v>41</v>
      </c>
      <c r="G3501" t="s">
        <v>95</v>
      </c>
      <c r="H3501" t="s">
        <v>922</v>
      </c>
    </row>
    <row r="3502" spans="6:8" x14ac:dyDescent="0.2">
      <c r="F3502">
        <v>41</v>
      </c>
      <c r="G3502" t="s">
        <v>95</v>
      </c>
      <c r="H3502" t="s">
        <v>2828</v>
      </c>
    </row>
    <row r="3503" spans="6:8" x14ac:dyDescent="0.2">
      <c r="F3503">
        <v>41</v>
      </c>
      <c r="G3503" t="s">
        <v>95</v>
      </c>
      <c r="H3503" t="s">
        <v>214</v>
      </c>
    </row>
    <row r="3504" spans="6:8" x14ac:dyDescent="0.2">
      <c r="F3504">
        <v>41</v>
      </c>
      <c r="G3504" t="s">
        <v>95</v>
      </c>
      <c r="H3504" t="s">
        <v>2763</v>
      </c>
    </row>
    <row r="3505" spans="6:8" x14ac:dyDescent="0.2">
      <c r="F3505">
        <v>41</v>
      </c>
      <c r="G3505" t="s">
        <v>95</v>
      </c>
      <c r="H3505" t="s">
        <v>2829</v>
      </c>
    </row>
    <row r="3506" spans="6:8" x14ac:dyDescent="0.2">
      <c r="F3506">
        <v>41</v>
      </c>
      <c r="G3506" t="s">
        <v>95</v>
      </c>
      <c r="H3506" t="s">
        <v>315</v>
      </c>
    </row>
    <row r="3507" spans="6:8" x14ac:dyDescent="0.2">
      <c r="F3507">
        <v>41</v>
      </c>
      <c r="G3507" t="s">
        <v>95</v>
      </c>
      <c r="H3507" t="s">
        <v>1000</v>
      </c>
    </row>
    <row r="3508" spans="6:8" x14ac:dyDescent="0.2">
      <c r="F3508">
        <v>41</v>
      </c>
      <c r="G3508" t="s">
        <v>95</v>
      </c>
      <c r="H3508" t="s">
        <v>2830</v>
      </c>
    </row>
    <row r="3509" spans="6:8" x14ac:dyDescent="0.2">
      <c r="F3509">
        <v>41</v>
      </c>
      <c r="G3509" t="s">
        <v>95</v>
      </c>
      <c r="H3509" t="s">
        <v>2831</v>
      </c>
    </row>
    <row r="3510" spans="6:8" x14ac:dyDescent="0.2">
      <c r="F3510">
        <v>41</v>
      </c>
      <c r="G3510" t="s">
        <v>95</v>
      </c>
      <c r="H3510" t="s">
        <v>327</v>
      </c>
    </row>
    <row r="3511" spans="6:8" x14ac:dyDescent="0.2">
      <c r="F3511">
        <v>41</v>
      </c>
      <c r="G3511" t="s">
        <v>95</v>
      </c>
      <c r="H3511" t="s">
        <v>2832</v>
      </c>
    </row>
    <row r="3512" spans="6:8" x14ac:dyDescent="0.2">
      <c r="F3512">
        <v>41</v>
      </c>
      <c r="G3512" t="s">
        <v>95</v>
      </c>
      <c r="H3512" t="s">
        <v>2833</v>
      </c>
    </row>
    <row r="3513" spans="6:8" x14ac:dyDescent="0.2">
      <c r="F3513">
        <v>41</v>
      </c>
      <c r="G3513" t="s">
        <v>95</v>
      </c>
      <c r="H3513" t="s">
        <v>110</v>
      </c>
    </row>
    <row r="3514" spans="6:8" x14ac:dyDescent="0.2">
      <c r="F3514">
        <v>41</v>
      </c>
      <c r="G3514" t="s">
        <v>95</v>
      </c>
      <c r="H3514" t="s">
        <v>768</v>
      </c>
    </row>
    <row r="3515" spans="6:8" x14ac:dyDescent="0.2">
      <c r="F3515">
        <v>41</v>
      </c>
      <c r="G3515" t="s">
        <v>95</v>
      </c>
      <c r="H3515" t="s">
        <v>2834</v>
      </c>
    </row>
    <row r="3516" spans="6:8" x14ac:dyDescent="0.2">
      <c r="F3516">
        <v>42</v>
      </c>
      <c r="G3516" t="s">
        <v>38</v>
      </c>
      <c r="H3516" t="s">
        <v>388</v>
      </c>
    </row>
    <row r="3517" spans="6:8" x14ac:dyDescent="0.2">
      <c r="F3517">
        <v>42</v>
      </c>
      <c r="G3517" t="s">
        <v>38</v>
      </c>
      <c r="H3517" t="s">
        <v>2835</v>
      </c>
    </row>
    <row r="3518" spans="6:8" x14ac:dyDescent="0.2">
      <c r="F3518">
        <v>42</v>
      </c>
      <c r="G3518" t="s">
        <v>38</v>
      </c>
      <c r="H3518" t="s">
        <v>2836</v>
      </c>
    </row>
    <row r="3519" spans="6:8" x14ac:dyDescent="0.2">
      <c r="F3519">
        <v>42</v>
      </c>
      <c r="G3519" t="s">
        <v>38</v>
      </c>
      <c r="H3519" t="s">
        <v>2779</v>
      </c>
    </row>
    <row r="3520" spans="6:8" x14ac:dyDescent="0.2">
      <c r="F3520">
        <v>42</v>
      </c>
      <c r="G3520" t="s">
        <v>38</v>
      </c>
      <c r="H3520" t="s">
        <v>2837</v>
      </c>
    </row>
    <row r="3521" spans="6:8" x14ac:dyDescent="0.2">
      <c r="F3521">
        <v>42</v>
      </c>
      <c r="G3521" t="s">
        <v>38</v>
      </c>
      <c r="H3521" t="s">
        <v>2838</v>
      </c>
    </row>
    <row r="3522" spans="6:8" x14ac:dyDescent="0.2">
      <c r="F3522">
        <v>42</v>
      </c>
      <c r="G3522" t="s">
        <v>38</v>
      </c>
      <c r="H3522" t="s">
        <v>2839</v>
      </c>
    </row>
    <row r="3523" spans="6:8" x14ac:dyDescent="0.2">
      <c r="F3523">
        <v>42</v>
      </c>
      <c r="G3523" t="s">
        <v>38</v>
      </c>
      <c r="H3523" t="s">
        <v>619</v>
      </c>
    </row>
    <row r="3524" spans="6:8" x14ac:dyDescent="0.2">
      <c r="F3524">
        <v>42</v>
      </c>
      <c r="G3524" t="s">
        <v>38</v>
      </c>
      <c r="H3524" t="s">
        <v>2840</v>
      </c>
    </row>
    <row r="3525" spans="6:8" x14ac:dyDescent="0.2">
      <c r="F3525">
        <v>42</v>
      </c>
      <c r="G3525" t="s">
        <v>38</v>
      </c>
      <c r="H3525" t="s">
        <v>174</v>
      </c>
    </row>
    <row r="3526" spans="6:8" x14ac:dyDescent="0.2">
      <c r="F3526">
        <v>42</v>
      </c>
      <c r="G3526" t="s">
        <v>38</v>
      </c>
      <c r="H3526" t="s">
        <v>2841</v>
      </c>
    </row>
    <row r="3527" spans="6:8" x14ac:dyDescent="0.2">
      <c r="F3527">
        <v>42</v>
      </c>
      <c r="G3527" t="s">
        <v>38</v>
      </c>
      <c r="H3527" t="s">
        <v>2842</v>
      </c>
    </row>
    <row r="3528" spans="6:8" x14ac:dyDescent="0.2">
      <c r="F3528">
        <v>42</v>
      </c>
      <c r="G3528" t="s">
        <v>38</v>
      </c>
      <c r="H3528" t="s">
        <v>2234</v>
      </c>
    </row>
    <row r="3529" spans="6:8" x14ac:dyDescent="0.2">
      <c r="F3529">
        <v>42</v>
      </c>
      <c r="G3529" t="s">
        <v>38</v>
      </c>
      <c r="H3529" t="s">
        <v>2843</v>
      </c>
    </row>
    <row r="3530" spans="6:8" x14ac:dyDescent="0.2">
      <c r="F3530">
        <v>42</v>
      </c>
      <c r="G3530" t="s">
        <v>38</v>
      </c>
      <c r="H3530" t="s">
        <v>2844</v>
      </c>
    </row>
    <row r="3531" spans="6:8" x14ac:dyDescent="0.2">
      <c r="F3531">
        <v>42</v>
      </c>
      <c r="G3531" t="s">
        <v>38</v>
      </c>
      <c r="H3531" t="s">
        <v>2845</v>
      </c>
    </row>
    <row r="3532" spans="6:8" x14ac:dyDescent="0.2">
      <c r="F3532">
        <v>42</v>
      </c>
      <c r="G3532" t="s">
        <v>38</v>
      </c>
      <c r="H3532" t="s">
        <v>2846</v>
      </c>
    </row>
    <row r="3533" spans="6:8" x14ac:dyDescent="0.2">
      <c r="F3533">
        <v>42</v>
      </c>
      <c r="G3533" t="s">
        <v>38</v>
      </c>
      <c r="H3533" t="s">
        <v>816</v>
      </c>
    </row>
    <row r="3534" spans="6:8" x14ac:dyDescent="0.2">
      <c r="F3534">
        <v>42</v>
      </c>
      <c r="G3534" t="s">
        <v>38</v>
      </c>
      <c r="H3534" t="s">
        <v>287</v>
      </c>
    </row>
    <row r="3535" spans="6:8" x14ac:dyDescent="0.2">
      <c r="F3535">
        <v>42</v>
      </c>
      <c r="G3535" t="s">
        <v>38</v>
      </c>
      <c r="H3535" t="s">
        <v>290</v>
      </c>
    </row>
    <row r="3536" spans="6:8" x14ac:dyDescent="0.2">
      <c r="F3536">
        <v>42</v>
      </c>
      <c r="G3536" t="s">
        <v>38</v>
      </c>
      <c r="H3536" t="s">
        <v>818</v>
      </c>
    </row>
    <row r="3537" spans="6:8" x14ac:dyDescent="0.2">
      <c r="F3537">
        <v>42</v>
      </c>
      <c r="G3537" t="s">
        <v>38</v>
      </c>
      <c r="H3537" t="s">
        <v>2847</v>
      </c>
    </row>
    <row r="3538" spans="6:8" x14ac:dyDescent="0.2">
      <c r="F3538">
        <v>42</v>
      </c>
      <c r="G3538" t="s">
        <v>38</v>
      </c>
      <c r="H3538" t="s">
        <v>116</v>
      </c>
    </row>
    <row r="3539" spans="6:8" x14ac:dyDescent="0.2">
      <c r="F3539">
        <v>42</v>
      </c>
      <c r="G3539" t="s">
        <v>38</v>
      </c>
      <c r="H3539" t="s">
        <v>958</v>
      </c>
    </row>
    <row r="3540" spans="6:8" x14ac:dyDescent="0.2">
      <c r="F3540">
        <v>42</v>
      </c>
      <c r="G3540" t="s">
        <v>38</v>
      </c>
      <c r="H3540" t="s">
        <v>2624</v>
      </c>
    </row>
    <row r="3541" spans="6:8" x14ac:dyDescent="0.2">
      <c r="F3541">
        <v>42</v>
      </c>
      <c r="G3541" t="s">
        <v>38</v>
      </c>
      <c r="H3541" t="s">
        <v>196</v>
      </c>
    </row>
    <row r="3542" spans="6:8" x14ac:dyDescent="0.2">
      <c r="F3542">
        <v>42</v>
      </c>
      <c r="G3542" t="s">
        <v>38</v>
      </c>
      <c r="H3542" t="s">
        <v>2848</v>
      </c>
    </row>
    <row r="3543" spans="6:8" x14ac:dyDescent="0.2">
      <c r="F3543">
        <v>42</v>
      </c>
      <c r="G3543" t="s">
        <v>38</v>
      </c>
      <c r="H3543" t="s">
        <v>197</v>
      </c>
    </row>
    <row r="3544" spans="6:8" x14ac:dyDescent="0.2">
      <c r="F3544">
        <v>42</v>
      </c>
      <c r="G3544" t="s">
        <v>38</v>
      </c>
      <c r="H3544" t="s">
        <v>296</v>
      </c>
    </row>
    <row r="3545" spans="6:8" x14ac:dyDescent="0.2">
      <c r="F3545">
        <v>42</v>
      </c>
      <c r="G3545" t="s">
        <v>38</v>
      </c>
      <c r="H3545" t="s">
        <v>199</v>
      </c>
    </row>
    <row r="3546" spans="6:8" x14ac:dyDescent="0.2">
      <c r="F3546">
        <v>42</v>
      </c>
      <c r="G3546" t="s">
        <v>38</v>
      </c>
      <c r="H3546" t="s">
        <v>2849</v>
      </c>
    </row>
    <row r="3547" spans="6:8" x14ac:dyDescent="0.2">
      <c r="F3547">
        <v>42</v>
      </c>
      <c r="G3547" t="s">
        <v>38</v>
      </c>
      <c r="H3547" t="s">
        <v>124</v>
      </c>
    </row>
    <row r="3548" spans="6:8" x14ac:dyDescent="0.2">
      <c r="F3548">
        <v>42</v>
      </c>
      <c r="G3548" t="s">
        <v>38</v>
      </c>
      <c r="H3548" t="s">
        <v>204</v>
      </c>
    </row>
    <row r="3549" spans="6:8" x14ac:dyDescent="0.2">
      <c r="F3549">
        <v>42</v>
      </c>
      <c r="G3549" t="s">
        <v>38</v>
      </c>
      <c r="H3549" t="s">
        <v>2850</v>
      </c>
    </row>
    <row r="3550" spans="6:8" x14ac:dyDescent="0.2">
      <c r="F3550">
        <v>42</v>
      </c>
      <c r="G3550" t="s">
        <v>38</v>
      </c>
      <c r="H3550" t="s">
        <v>2851</v>
      </c>
    </row>
    <row r="3551" spans="6:8" x14ac:dyDescent="0.2">
      <c r="F3551">
        <v>42</v>
      </c>
      <c r="G3551" t="s">
        <v>38</v>
      </c>
      <c r="H3551" t="s">
        <v>2292</v>
      </c>
    </row>
    <row r="3552" spans="6:8" x14ac:dyDescent="0.2">
      <c r="F3552">
        <v>42</v>
      </c>
      <c r="G3552" t="s">
        <v>38</v>
      </c>
      <c r="H3552" t="s">
        <v>207</v>
      </c>
    </row>
    <row r="3553" spans="6:8" x14ac:dyDescent="0.2">
      <c r="F3553">
        <v>42</v>
      </c>
      <c r="G3553" t="s">
        <v>38</v>
      </c>
      <c r="H3553" t="s">
        <v>2852</v>
      </c>
    </row>
    <row r="3554" spans="6:8" x14ac:dyDescent="0.2">
      <c r="F3554">
        <v>42</v>
      </c>
      <c r="G3554" t="s">
        <v>38</v>
      </c>
      <c r="H3554" t="s">
        <v>2853</v>
      </c>
    </row>
    <row r="3555" spans="6:8" x14ac:dyDescent="0.2">
      <c r="F3555">
        <v>42</v>
      </c>
      <c r="G3555" t="s">
        <v>38</v>
      </c>
      <c r="H3555" t="s">
        <v>2854</v>
      </c>
    </row>
    <row r="3556" spans="6:8" x14ac:dyDescent="0.2">
      <c r="F3556">
        <v>42</v>
      </c>
      <c r="G3556" t="s">
        <v>38</v>
      </c>
      <c r="H3556" t="s">
        <v>2855</v>
      </c>
    </row>
    <row r="3557" spans="6:8" x14ac:dyDescent="0.2">
      <c r="F3557">
        <v>42</v>
      </c>
      <c r="G3557" t="s">
        <v>38</v>
      </c>
      <c r="H3557" t="s">
        <v>2856</v>
      </c>
    </row>
    <row r="3558" spans="6:8" x14ac:dyDescent="0.2">
      <c r="F3558">
        <v>42</v>
      </c>
      <c r="G3558" t="s">
        <v>38</v>
      </c>
      <c r="H3558" t="s">
        <v>844</v>
      </c>
    </row>
    <row r="3559" spans="6:8" x14ac:dyDescent="0.2">
      <c r="F3559">
        <v>42</v>
      </c>
      <c r="G3559" t="s">
        <v>38</v>
      </c>
      <c r="H3559" t="s">
        <v>2857</v>
      </c>
    </row>
    <row r="3560" spans="6:8" x14ac:dyDescent="0.2">
      <c r="F3560">
        <v>42</v>
      </c>
      <c r="G3560" t="s">
        <v>38</v>
      </c>
      <c r="H3560" t="s">
        <v>217</v>
      </c>
    </row>
    <row r="3561" spans="6:8" x14ac:dyDescent="0.2">
      <c r="F3561">
        <v>42</v>
      </c>
      <c r="G3561" t="s">
        <v>38</v>
      </c>
      <c r="H3561" t="s">
        <v>218</v>
      </c>
    </row>
    <row r="3562" spans="6:8" x14ac:dyDescent="0.2">
      <c r="F3562">
        <v>42</v>
      </c>
      <c r="G3562" t="s">
        <v>38</v>
      </c>
      <c r="H3562" t="s">
        <v>2858</v>
      </c>
    </row>
    <row r="3563" spans="6:8" x14ac:dyDescent="0.2">
      <c r="F3563">
        <v>42</v>
      </c>
      <c r="G3563" t="s">
        <v>38</v>
      </c>
      <c r="H3563" t="s">
        <v>2687</v>
      </c>
    </row>
    <row r="3564" spans="6:8" x14ac:dyDescent="0.2">
      <c r="F3564">
        <v>42</v>
      </c>
      <c r="G3564" t="s">
        <v>38</v>
      </c>
      <c r="H3564" t="s">
        <v>2859</v>
      </c>
    </row>
    <row r="3565" spans="6:8" x14ac:dyDescent="0.2">
      <c r="F3565">
        <v>42</v>
      </c>
      <c r="G3565" t="s">
        <v>38</v>
      </c>
      <c r="H3565" t="s">
        <v>220</v>
      </c>
    </row>
    <row r="3566" spans="6:8" x14ac:dyDescent="0.2">
      <c r="F3566">
        <v>42</v>
      </c>
      <c r="G3566" t="s">
        <v>38</v>
      </c>
      <c r="H3566" t="s">
        <v>2860</v>
      </c>
    </row>
    <row r="3567" spans="6:8" x14ac:dyDescent="0.2">
      <c r="F3567">
        <v>42</v>
      </c>
      <c r="G3567" t="s">
        <v>38</v>
      </c>
      <c r="H3567" t="s">
        <v>222</v>
      </c>
    </row>
    <row r="3568" spans="6:8" x14ac:dyDescent="0.2">
      <c r="F3568">
        <v>42</v>
      </c>
      <c r="G3568" t="s">
        <v>38</v>
      </c>
      <c r="H3568" t="s">
        <v>2861</v>
      </c>
    </row>
    <row r="3569" spans="6:8" x14ac:dyDescent="0.2">
      <c r="F3569">
        <v>42</v>
      </c>
      <c r="G3569" t="s">
        <v>38</v>
      </c>
      <c r="H3569" t="s">
        <v>2862</v>
      </c>
    </row>
    <row r="3570" spans="6:8" x14ac:dyDescent="0.2">
      <c r="F3570">
        <v>42</v>
      </c>
      <c r="G3570" t="s">
        <v>38</v>
      </c>
      <c r="H3570" t="s">
        <v>2863</v>
      </c>
    </row>
    <row r="3571" spans="6:8" x14ac:dyDescent="0.2">
      <c r="F3571">
        <v>42</v>
      </c>
      <c r="G3571" t="s">
        <v>38</v>
      </c>
      <c r="H3571" t="s">
        <v>1677</v>
      </c>
    </row>
    <row r="3572" spans="6:8" x14ac:dyDescent="0.2">
      <c r="F3572">
        <v>42</v>
      </c>
      <c r="G3572" t="s">
        <v>38</v>
      </c>
      <c r="H3572" t="s">
        <v>892</v>
      </c>
    </row>
    <row r="3573" spans="6:8" x14ac:dyDescent="0.2">
      <c r="F3573">
        <v>42</v>
      </c>
      <c r="G3573" t="s">
        <v>38</v>
      </c>
      <c r="H3573" t="s">
        <v>2864</v>
      </c>
    </row>
    <row r="3574" spans="6:8" x14ac:dyDescent="0.2">
      <c r="F3574">
        <v>42</v>
      </c>
      <c r="G3574" t="s">
        <v>38</v>
      </c>
      <c r="H3574" t="s">
        <v>2640</v>
      </c>
    </row>
    <row r="3575" spans="6:8" x14ac:dyDescent="0.2">
      <c r="F3575">
        <v>42</v>
      </c>
      <c r="G3575" t="s">
        <v>38</v>
      </c>
      <c r="H3575" t="s">
        <v>327</v>
      </c>
    </row>
    <row r="3576" spans="6:8" x14ac:dyDescent="0.2">
      <c r="F3576">
        <v>42</v>
      </c>
      <c r="G3576" t="s">
        <v>38</v>
      </c>
      <c r="H3576" t="s">
        <v>2865</v>
      </c>
    </row>
    <row r="3577" spans="6:8" x14ac:dyDescent="0.2">
      <c r="F3577">
        <v>42</v>
      </c>
      <c r="G3577" t="s">
        <v>38</v>
      </c>
      <c r="H3577" t="s">
        <v>765</v>
      </c>
    </row>
    <row r="3578" spans="6:8" x14ac:dyDescent="0.2">
      <c r="F3578">
        <v>42</v>
      </c>
      <c r="G3578" t="s">
        <v>38</v>
      </c>
      <c r="H3578" t="s">
        <v>110</v>
      </c>
    </row>
    <row r="3579" spans="6:8" x14ac:dyDescent="0.2">
      <c r="F3579">
        <v>42</v>
      </c>
      <c r="G3579" t="s">
        <v>38</v>
      </c>
      <c r="H3579" t="s">
        <v>766</v>
      </c>
    </row>
    <row r="3580" spans="6:8" x14ac:dyDescent="0.2">
      <c r="F3580">
        <v>42</v>
      </c>
      <c r="G3580" t="s">
        <v>38</v>
      </c>
      <c r="H3580" t="s">
        <v>2866</v>
      </c>
    </row>
    <row r="3581" spans="6:8" x14ac:dyDescent="0.2">
      <c r="F3581">
        <v>42</v>
      </c>
      <c r="G3581" t="s">
        <v>38</v>
      </c>
      <c r="H3581" t="s">
        <v>122</v>
      </c>
    </row>
    <row r="3582" spans="6:8" x14ac:dyDescent="0.2">
      <c r="F3582">
        <v>42</v>
      </c>
      <c r="G3582" t="s">
        <v>38</v>
      </c>
      <c r="H3582" t="s">
        <v>2307</v>
      </c>
    </row>
    <row r="3583" spans="6:8" x14ac:dyDescent="0.2">
      <c r="F3583">
        <v>44</v>
      </c>
      <c r="G3583" t="s">
        <v>96</v>
      </c>
      <c r="H3583" t="s">
        <v>2867</v>
      </c>
    </row>
    <row r="3584" spans="6:8" x14ac:dyDescent="0.2">
      <c r="F3584">
        <v>44</v>
      </c>
      <c r="G3584" t="s">
        <v>96</v>
      </c>
      <c r="H3584" t="s">
        <v>2868</v>
      </c>
    </row>
    <row r="3585" spans="6:8" x14ac:dyDescent="0.2">
      <c r="F3585">
        <v>44</v>
      </c>
      <c r="G3585" t="s">
        <v>96</v>
      </c>
      <c r="H3585" t="s">
        <v>2869</v>
      </c>
    </row>
    <row r="3586" spans="6:8" x14ac:dyDescent="0.2">
      <c r="F3586">
        <v>44</v>
      </c>
      <c r="G3586" t="s">
        <v>96</v>
      </c>
      <c r="H3586" t="s">
        <v>2870</v>
      </c>
    </row>
    <row r="3587" spans="6:8" x14ac:dyDescent="0.2">
      <c r="F3587">
        <v>44</v>
      </c>
      <c r="G3587" t="s">
        <v>96</v>
      </c>
      <c r="H3587" t="s">
        <v>2871</v>
      </c>
    </row>
    <row r="3588" spans="6:8" x14ac:dyDescent="0.2">
      <c r="F3588">
        <v>44</v>
      </c>
      <c r="G3588" t="s">
        <v>96</v>
      </c>
      <c r="H3588" t="s">
        <v>2872</v>
      </c>
    </row>
    <row r="3589" spans="6:8" x14ac:dyDescent="0.2">
      <c r="F3589">
        <v>44</v>
      </c>
      <c r="G3589" t="s">
        <v>96</v>
      </c>
      <c r="H3589" t="s">
        <v>2873</v>
      </c>
    </row>
    <row r="3590" spans="6:8" x14ac:dyDescent="0.2">
      <c r="F3590">
        <v>44</v>
      </c>
      <c r="G3590" t="s">
        <v>96</v>
      </c>
      <c r="H3590" t="s">
        <v>2874</v>
      </c>
    </row>
    <row r="3591" spans="6:8" x14ac:dyDescent="0.2">
      <c r="F3591">
        <v>44</v>
      </c>
      <c r="G3591" t="s">
        <v>96</v>
      </c>
      <c r="H3591" t="s">
        <v>2875</v>
      </c>
    </row>
    <row r="3592" spans="6:8" x14ac:dyDescent="0.2">
      <c r="F3592">
        <v>44</v>
      </c>
      <c r="G3592" t="s">
        <v>96</v>
      </c>
      <c r="H3592" t="s">
        <v>2876</v>
      </c>
    </row>
    <row r="3593" spans="6:8" x14ac:dyDescent="0.2">
      <c r="F3593">
        <v>44</v>
      </c>
      <c r="G3593" t="s">
        <v>96</v>
      </c>
      <c r="H3593" t="s">
        <v>2877</v>
      </c>
    </row>
    <row r="3594" spans="6:8" x14ac:dyDescent="0.2">
      <c r="F3594">
        <v>44</v>
      </c>
      <c r="G3594" t="s">
        <v>96</v>
      </c>
      <c r="H3594" t="s">
        <v>2878</v>
      </c>
    </row>
    <row r="3595" spans="6:8" x14ac:dyDescent="0.2">
      <c r="F3595">
        <v>44</v>
      </c>
      <c r="G3595" t="s">
        <v>96</v>
      </c>
      <c r="H3595" t="s">
        <v>2879</v>
      </c>
    </row>
    <row r="3596" spans="6:8" x14ac:dyDescent="0.2">
      <c r="F3596">
        <v>44</v>
      </c>
      <c r="G3596" t="s">
        <v>96</v>
      </c>
      <c r="H3596" t="s">
        <v>2880</v>
      </c>
    </row>
    <row r="3597" spans="6:8" x14ac:dyDescent="0.2">
      <c r="F3597">
        <v>44</v>
      </c>
      <c r="G3597" t="s">
        <v>96</v>
      </c>
      <c r="H3597" t="s">
        <v>2881</v>
      </c>
    </row>
    <row r="3598" spans="6:8" x14ac:dyDescent="0.2">
      <c r="F3598">
        <v>44</v>
      </c>
      <c r="G3598" t="s">
        <v>96</v>
      </c>
      <c r="H3598" t="s">
        <v>2882</v>
      </c>
    </row>
    <row r="3599" spans="6:8" x14ac:dyDescent="0.2">
      <c r="F3599">
        <v>44</v>
      </c>
      <c r="G3599" t="s">
        <v>96</v>
      </c>
      <c r="H3599" t="s">
        <v>2883</v>
      </c>
    </row>
    <row r="3600" spans="6:8" x14ac:dyDescent="0.2">
      <c r="F3600">
        <v>44</v>
      </c>
      <c r="G3600" t="s">
        <v>96</v>
      </c>
      <c r="H3600" t="s">
        <v>2884</v>
      </c>
    </row>
    <row r="3601" spans="6:8" x14ac:dyDescent="0.2">
      <c r="F3601">
        <v>44</v>
      </c>
      <c r="G3601" t="s">
        <v>96</v>
      </c>
      <c r="H3601" t="s">
        <v>2885</v>
      </c>
    </row>
    <row r="3602" spans="6:8" x14ac:dyDescent="0.2">
      <c r="F3602">
        <v>44</v>
      </c>
      <c r="G3602" t="s">
        <v>96</v>
      </c>
      <c r="H3602" t="s">
        <v>2886</v>
      </c>
    </row>
    <row r="3603" spans="6:8" x14ac:dyDescent="0.2">
      <c r="F3603">
        <v>44</v>
      </c>
      <c r="G3603" t="s">
        <v>96</v>
      </c>
      <c r="H3603" t="s">
        <v>2887</v>
      </c>
    </row>
    <row r="3604" spans="6:8" x14ac:dyDescent="0.2">
      <c r="F3604">
        <v>44</v>
      </c>
      <c r="G3604" t="s">
        <v>96</v>
      </c>
      <c r="H3604" t="s">
        <v>2888</v>
      </c>
    </row>
    <row r="3605" spans="6:8" x14ac:dyDescent="0.2">
      <c r="F3605">
        <v>44</v>
      </c>
      <c r="G3605" t="s">
        <v>96</v>
      </c>
      <c r="H3605" t="s">
        <v>2889</v>
      </c>
    </row>
    <row r="3606" spans="6:8" x14ac:dyDescent="0.2">
      <c r="F3606">
        <v>44</v>
      </c>
      <c r="G3606" t="s">
        <v>96</v>
      </c>
      <c r="H3606" t="s">
        <v>2890</v>
      </c>
    </row>
    <row r="3607" spans="6:8" x14ac:dyDescent="0.2">
      <c r="F3607">
        <v>44</v>
      </c>
      <c r="G3607" t="s">
        <v>96</v>
      </c>
      <c r="H3607" t="s">
        <v>2891</v>
      </c>
    </row>
    <row r="3608" spans="6:8" x14ac:dyDescent="0.2">
      <c r="F3608">
        <v>44</v>
      </c>
      <c r="G3608" t="s">
        <v>96</v>
      </c>
      <c r="H3608" t="s">
        <v>2892</v>
      </c>
    </row>
    <row r="3609" spans="6:8" x14ac:dyDescent="0.2">
      <c r="F3609">
        <v>44</v>
      </c>
      <c r="G3609" t="s">
        <v>96</v>
      </c>
      <c r="H3609" t="s">
        <v>2893</v>
      </c>
    </row>
    <row r="3610" spans="6:8" x14ac:dyDescent="0.2">
      <c r="F3610">
        <v>44</v>
      </c>
      <c r="G3610" t="s">
        <v>96</v>
      </c>
      <c r="H3610" t="s">
        <v>2894</v>
      </c>
    </row>
    <row r="3611" spans="6:8" x14ac:dyDescent="0.2">
      <c r="F3611">
        <v>44</v>
      </c>
      <c r="G3611" t="s">
        <v>96</v>
      </c>
      <c r="H3611" t="s">
        <v>2895</v>
      </c>
    </row>
    <row r="3612" spans="6:8" x14ac:dyDescent="0.2">
      <c r="F3612">
        <v>44</v>
      </c>
      <c r="G3612" t="s">
        <v>96</v>
      </c>
      <c r="H3612" t="s">
        <v>2896</v>
      </c>
    </row>
    <row r="3613" spans="6:8" x14ac:dyDescent="0.2">
      <c r="F3613">
        <v>44</v>
      </c>
      <c r="G3613" t="s">
        <v>96</v>
      </c>
      <c r="H3613" t="s">
        <v>2897</v>
      </c>
    </row>
    <row r="3614" spans="6:8" x14ac:dyDescent="0.2">
      <c r="F3614">
        <v>44</v>
      </c>
      <c r="G3614" t="s">
        <v>96</v>
      </c>
      <c r="H3614" t="s">
        <v>2898</v>
      </c>
    </row>
    <row r="3615" spans="6:8" x14ac:dyDescent="0.2">
      <c r="F3615">
        <v>44</v>
      </c>
      <c r="G3615" t="s">
        <v>96</v>
      </c>
      <c r="H3615" t="s">
        <v>2899</v>
      </c>
    </row>
    <row r="3616" spans="6:8" x14ac:dyDescent="0.2">
      <c r="F3616">
        <v>44</v>
      </c>
      <c r="G3616" t="s">
        <v>96</v>
      </c>
      <c r="H3616" t="s">
        <v>2900</v>
      </c>
    </row>
    <row r="3617" spans="6:8" x14ac:dyDescent="0.2">
      <c r="F3617">
        <v>44</v>
      </c>
      <c r="G3617" t="s">
        <v>96</v>
      </c>
      <c r="H3617" t="s">
        <v>2901</v>
      </c>
    </row>
    <row r="3618" spans="6:8" x14ac:dyDescent="0.2">
      <c r="F3618">
        <v>44</v>
      </c>
      <c r="G3618" t="s">
        <v>96</v>
      </c>
      <c r="H3618" t="s">
        <v>2902</v>
      </c>
    </row>
    <row r="3619" spans="6:8" x14ac:dyDescent="0.2">
      <c r="F3619">
        <v>44</v>
      </c>
      <c r="G3619" t="s">
        <v>96</v>
      </c>
      <c r="H3619" t="s">
        <v>2903</v>
      </c>
    </row>
    <row r="3620" spans="6:8" x14ac:dyDescent="0.2">
      <c r="F3620">
        <v>44</v>
      </c>
      <c r="G3620" t="s">
        <v>96</v>
      </c>
      <c r="H3620" t="s">
        <v>2904</v>
      </c>
    </row>
    <row r="3621" spans="6:8" x14ac:dyDescent="0.2">
      <c r="F3621">
        <v>44</v>
      </c>
      <c r="G3621" t="s">
        <v>96</v>
      </c>
      <c r="H3621" t="s">
        <v>2905</v>
      </c>
    </row>
    <row r="3622" spans="6:8" x14ac:dyDescent="0.2">
      <c r="F3622">
        <v>45</v>
      </c>
      <c r="G3622" t="s">
        <v>97</v>
      </c>
      <c r="H3622" t="s">
        <v>2906</v>
      </c>
    </row>
    <row r="3623" spans="6:8" x14ac:dyDescent="0.2">
      <c r="F3623">
        <v>45</v>
      </c>
      <c r="G3623" t="s">
        <v>97</v>
      </c>
      <c r="H3623" t="s">
        <v>2907</v>
      </c>
    </row>
    <row r="3624" spans="6:8" x14ac:dyDescent="0.2">
      <c r="F3624">
        <v>45</v>
      </c>
      <c r="G3624" t="s">
        <v>97</v>
      </c>
      <c r="H3624" t="s">
        <v>2908</v>
      </c>
    </row>
    <row r="3625" spans="6:8" x14ac:dyDescent="0.2">
      <c r="F3625">
        <v>45</v>
      </c>
      <c r="G3625" t="s">
        <v>97</v>
      </c>
      <c r="H3625" t="s">
        <v>946</v>
      </c>
    </row>
    <row r="3626" spans="6:8" x14ac:dyDescent="0.2">
      <c r="F3626">
        <v>45</v>
      </c>
      <c r="G3626" t="s">
        <v>97</v>
      </c>
      <c r="H3626" t="s">
        <v>2909</v>
      </c>
    </row>
    <row r="3627" spans="6:8" x14ac:dyDescent="0.2">
      <c r="F3627">
        <v>45</v>
      </c>
      <c r="G3627" t="s">
        <v>97</v>
      </c>
      <c r="H3627" t="s">
        <v>2910</v>
      </c>
    </row>
    <row r="3628" spans="6:8" x14ac:dyDescent="0.2">
      <c r="F3628">
        <v>45</v>
      </c>
      <c r="G3628" t="s">
        <v>97</v>
      </c>
      <c r="H3628" t="s">
        <v>2650</v>
      </c>
    </row>
    <row r="3629" spans="6:8" x14ac:dyDescent="0.2">
      <c r="F3629">
        <v>45</v>
      </c>
      <c r="G3629" t="s">
        <v>97</v>
      </c>
      <c r="H3629" t="s">
        <v>2911</v>
      </c>
    </row>
    <row r="3630" spans="6:8" x14ac:dyDescent="0.2">
      <c r="F3630">
        <v>45</v>
      </c>
      <c r="G3630" t="s">
        <v>97</v>
      </c>
      <c r="H3630" t="s">
        <v>175</v>
      </c>
    </row>
    <row r="3631" spans="6:8" x14ac:dyDescent="0.2">
      <c r="F3631">
        <v>45</v>
      </c>
      <c r="G3631" t="s">
        <v>97</v>
      </c>
      <c r="H3631" t="s">
        <v>2912</v>
      </c>
    </row>
    <row r="3632" spans="6:8" x14ac:dyDescent="0.2">
      <c r="F3632">
        <v>45</v>
      </c>
      <c r="G3632" t="s">
        <v>97</v>
      </c>
      <c r="H3632" t="s">
        <v>177</v>
      </c>
    </row>
    <row r="3633" spans="6:8" x14ac:dyDescent="0.2">
      <c r="F3633">
        <v>45</v>
      </c>
      <c r="G3633" t="s">
        <v>97</v>
      </c>
      <c r="H3633" t="s">
        <v>2844</v>
      </c>
    </row>
    <row r="3634" spans="6:8" x14ac:dyDescent="0.2">
      <c r="F3634">
        <v>45</v>
      </c>
      <c r="G3634" t="s">
        <v>97</v>
      </c>
      <c r="H3634" t="s">
        <v>2913</v>
      </c>
    </row>
    <row r="3635" spans="6:8" x14ac:dyDescent="0.2">
      <c r="F3635">
        <v>45</v>
      </c>
      <c r="G3635" t="s">
        <v>97</v>
      </c>
      <c r="H3635" t="s">
        <v>2914</v>
      </c>
    </row>
    <row r="3636" spans="6:8" x14ac:dyDescent="0.2">
      <c r="F3636">
        <v>45</v>
      </c>
      <c r="G3636" t="s">
        <v>97</v>
      </c>
      <c r="H3636" t="s">
        <v>2915</v>
      </c>
    </row>
    <row r="3637" spans="6:8" x14ac:dyDescent="0.2">
      <c r="F3637">
        <v>45</v>
      </c>
      <c r="G3637" t="s">
        <v>97</v>
      </c>
      <c r="H3637" t="s">
        <v>2916</v>
      </c>
    </row>
    <row r="3638" spans="6:8" x14ac:dyDescent="0.2">
      <c r="F3638">
        <v>45</v>
      </c>
      <c r="G3638" t="s">
        <v>97</v>
      </c>
      <c r="H3638" t="s">
        <v>2917</v>
      </c>
    </row>
    <row r="3639" spans="6:8" x14ac:dyDescent="0.2">
      <c r="F3639">
        <v>45</v>
      </c>
      <c r="G3639" t="s">
        <v>97</v>
      </c>
      <c r="H3639" t="s">
        <v>1670</v>
      </c>
    </row>
    <row r="3640" spans="6:8" x14ac:dyDescent="0.2">
      <c r="F3640">
        <v>45</v>
      </c>
      <c r="G3640" t="s">
        <v>97</v>
      </c>
      <c r="H3640" t="s">
        <v>2918</v>
      </c>
    </row>
    <row r="3641" spans="6:8" x14ac:dyDescent="0.2">
      <c r="F3641">
        <v>45</v>
      </c>
      <c r="G3641" t="s">
        <v>97</v>
      </c>
      <c r="H3641" t="s">
        <v>2752</v>
      </c>
    </row>
    <row r="3642" spans="6:8" x14ac:dyDescent="0.2">
      <c r="F3642">
        <v>45</v>
      </c>
      <c r="G3642" t="s">
        <v>97</v>
      </c>
      <c r="H3642" t="s">
        <v>2919</v>
      </c>
    </row>
    <row r="3643" spans="6:8" x14ac:dyDescent="0.2">
      <c r="F3643">
        <v>45</v>
      </c>
      <c r="G3643" t="s">
        <v>97</v>
      </c>
      <c r="H3643" t="s">
        <v>2920</v>
      </c>
    </row>
    <row r="3644" spans="6:8" x14ac:dyDescent="0.2">
      <c r="F3644">
        <v>45</v>
      </c>
      <c r="G3644" t="s">
        <v>97</v>
      </c>
      <c r="H3644" t="s">
        <v>2921</v>
      </c>
    </row>
    <row r="3645" spans="6:8" x14ac:dyDescent="0.2">
      <c r="F3645">
        <v>45</v>
      </c>
      <c r="G3645" t="s">
        <v>97</v>
      </c>
      <c r="H3645" t="s">
        <v>966</v>
      </c>
    </row>
    <row r="3646" spans="6:8" x14ac:dyDescent="0.2">
      <c r="F3646">
        <v>45</v>
      </c>
      <c r="G3646" t="s">
        <v>97</v>
      </c>
      <c r="H3646" t="s">
        <v>2922</v>
      </c>
    </row>
    <row r="3647" spans="6:8" x14ac:dyDescent="0.2">
      <c r="F3647">
        <v>45</v>
      </c>
      <c r="G3647" t="s">
        <v>97</v>
      </c>
      <c r="H3647" t="s">
        <v>2923</v>
      </c>
    </row>
    <row r="3648" spans="6:8" x14ac:dyDescent="0.2">
      <c r="F3648">
        <v>45</v>
      </c>
      <c r="G3648" t="s">
        <v>97</v>
      </c>
      <c r="H3648" t="s">
        <v>722</v>
      </c>
    </row>
    <row r="3649" spans="6:8" x14ac:dyDescent="0.2">
      <c r="F3649">
        <v>45</v>
      </c>
      <c r="G3649" t="s">
        <v>97</v>
      </c>
      <c r="H3649" t="s">
        <v>2924</v>
      </c>
    </row>
    <row r="3650" spans="6:8" x14ac:dyDescent="0.2">
      <c r="F3650">
        <v>45</v>
      </c>
      <c r="G3650" t="s">
        <v>97</v>
      </c>
      <c r="H3650" t="s">
        <v>2292</v>
      </c>
    </row>
    <row r="3651" spans="6:8" x14ac:dyDescent="0.2">
      <c r="F3651">
        <v>45</v>
      </c>
      <c r="G3651" t="s">
        <v>97</v>
      </c>
      <c r="H3651" t="s">
        <v>727</v>
      </c>
    </row>
    <row r="3652" spans="6:8" x14ac:dyDescent="0.2">
      <c r="F3652">
        <v>45</v>
      </c>
      <c r="G3652" t="s">
        <v>97</v>
      </c>
      <c r="H3652" t="s">
        <v>208</v>
      </c>
    </row>
    <row r="3653" spans="6:8" x14ac:dyDescent="0.2">
      <c r="F3653">
        <v>45</v>
      </c>
      <c r="G3653" t="s">
        <v>97</v>
      </c>
      <c r="H3653" t="s">
        <v>2925</v>
      </c>
    </row>
    <row r="3654" spans="6:8" x14ac:dyDescent="0.2">
      <c r="F3654">
        <v>45</v>
      </c>
      <c r="G3654" t="s">
        <v>97</v>
      </c>
      <c r="H3654" t="s">
        <v>214</v>
      </c>
    </row>
    <row r="3655" spans="6:8" x14ac:dyDescent="0.2">
      <c r="F3655">
        <v>45</v>
      </c>
      <c r="G3655" t="s">
        <v>97</v>
      </c>
      <c r="H3655" t="s">
        <v>2927</v>
      </c>
    </row>
    <row r="3656" spans="6:8" x14ac:dyDescent="0.2">
      <c r="F3656">
        <v>45</v>
      </c>
      <c r="G3656" t="s">
        <v>97</v>
      </c>
      <c r="H3656" t="s">
        <v>2926</v>
      </c>
    </row>
    <row r="3657" spans="6:8" x14ac:dyDescent="0.2">
      <c r="F3657">
        <v>45</v>
      </c>
      <c r="G3657" t="s">
        <v>97</v>
      </c>
      <c r="H3657" t="s">
        <v>2928</v>
      </c>
    </row>
    <row r="3658" spans="6:8" x14ac:dyDescent="0.2">
      <c r="F3658">
        <v>45</v>
      </c>
      <c r="G3658" t="s">
        <v>97</v>
      </c>
      <c r="H3658" t="s">
        <v>736</v>
      </c>
    </row>
    <row r="3659" spans="6:8" x14ac:dyDescent="0.2">
      <c r="F3659">
        <v>45</v>
      </c>
      <c r="G3659" t="s">
        <v>97</v>
      </c>
      <c r="H3659" t="s">
        <v>2929</v>
      </c>
    </row>
    <row r="3660" spans="6:8" x14ac:dyDescent="0.2">
      <c r="F3660">
        <v>45</v>
      </c>
      <c r="G3660" t="s">
        <v>97</v>
      </c>
      <c r="H3660" t="s">
        <v>221</v>
      </c>
    </row>
    <row r="3661" spans="6:8" x14ac:dyDescent="0.2">
      <c r="F3661">
        <v>45</v>
      </c>
      <c r="G3661" t="s">
        <v>97</v>
      </c>
      <c r="H3661" t="s">
        <v>849</v>
      </c>
    </row>
    <row r="3662" spans="6:8" x14ac:dyDescent="0.2">
      <c r="F3662">
        <v>45</v>
      </c>
      <c r="G3662" t="s">
        <v>97</v>
      </c>
      <c r="H3662" t="s">
        <v>2930</v>
      </c>
    </row>
    <row r="3663" spans="6:8" x14ac:dyDescent="0.2">
      <c r="F3663">
        <v>45</v>
      </c>
      <c r="G3663" t="s">
        <v>97</v>
      </c>
      <c r="H3663" t="s">
        <v>2931</v>
      </c>
    </row>
    <row r="3664" spans="6:8" x14ac:dyDescent="0.2">
      <c r="F3664">
        <v>45</v>
      </c>
      <c r="G3664" t="s">
        <v>97</v>
      </c>
      <c r="H3664" t="s">
        <v>227</v>
      </c>
    </row>
    <row r="3665" spans="6:8" x14ac:dyDescent="0.2">
      <c r="F3665">
        <v>45</v>
      </c>
      <c r="G3665" t="s">
        <v>97</v>
      </c>
      <c r="H3665" t="s">
        <v>327</v>
      </c>
    </row>
    <row r="3666" spans="6:8" x14ac:dyDescent="0.2">
      <c r="F3666">
        <v>45</v>
      </c>
      <c r="G3666" t="s">
        <v>97</v>
      </c>
      <c r="H3666" t="s">
        <v>2932</v>
      </c>
    </row>
    <row r="3667" spans="6:8" x14ac:dyDescent="0.2">
      <c r="F3667">
        <v>45</v>
      </c>
      <c r="G3667" t="s">
        <v>97</v>
      </c>
      <c r="H3667" t="s">
        <v>2307</v>
      </c>
    </row>
    <row r="3668" spans="6:8" x14ac:dyDescent="0.2">
      <c r="F3668">
        <v>46</v>
      </c>
      <c r="G3668" t="s">
        <v>98</v>
      </c>
      <c r="H3668" t="s">
        <v>2933</v>
      </c>
    </row>
    <row r="3669" spans="6:8" x14ac:dyDescent="0.2">
      <c r="F3669">
        <v>46</v>
      </c>
      <c r="G3669" t="s">
        <v>98</v>
      </c>
      <c r="H3669" t="s">
        <v>2934</v>
      </c>
    </row>
    <row r="3670" spans="6:8" x14ac:dyDescent="0.2">
      <c r="F3670">
        <v>46</v>
      </c>
      <c r="G3670" t="s">
        <v>98</v>
      </c>
      <c r="H3670" t="s">
        <v>2935</v>
      </c>
    </row>
    <row r="3671" spans="6:8" x14ac:dyDescent="0.2">
      <c r="F3671">
        <v>46</v>
      </c>
      <c r="G3671" t="s">
        <v>98</v>
      </c>
      <c r="H3671" t="s">
        <v>2936</v>
      </c>
    </row>
    <row r="3672" spans="6:8" x14ac:dyDescent="0.2">
      <c r="F3672">
        <v>46</v>
      </c>
      <c r="G3672" t="s">
        <v>98</v>
      </c>
      <c r="H3672" t="s">
        <v>2937</v>
      </c>
    </row>
    <row r="3673" spans="6:8" x14ac:dyDescent="0.2">
      <c r="F3673">
        <v>46</v>
      </c>
      <c r="G3673" t="s">
        <v>98</v>
      </c>
      <c r="H3673" t="s">
        <v>811</v>
      </c>
    </row>
    <row r="3674" spans="6:8" x14ac:dyDescent="0.2">
      <c r="F3674">
        <v>46</v>
      </c>
      <c r="G3674" t="s">
        <v>98</v>
      </c>
      <c r="H3674" t="s">
        <v>2938</v>
      </c>
    </row>
    <row r="3675" spans="6:8" x14ac:dyDescent="0.2">
      <c r="F3675">
        <v>46</v>
      </c>
      <c r="G3675" t="s">
        <v>98</v>
      </c>
      <c r="H3675" t="s">
        <v>2271</v>
      </c>
    </row>
    <row r="3676" spans="6:8" x14ac:dyDescent="0.2">
      <c r="F3676">
        <v>46</v>
      </c>
      <c r="G3676" t="s">
        <v>98</v>
      </c>
      <c r="H3676" t="s">
        <v>335</v>
      </c>
    </row>
    <row r="3677" spans="6:8" x14ac:dyDescent="0.2">
      <c r="F3677">
        <v>46</v>
      </c>
      <c r="G3677" t="s">
        <v>98</v>
      </c>
      <c r="H3677" t="s">
        <v>1025</v>
      </c>
    </row>
    <row r="3678" spans="6:8" x14ac:dyDescent="0.2">
      <c r="F3678">
        <v>46</v>
      </c>
      <c r="G3678" t="s">
        <v>98</v>
      </c>
      <c r="H3678" t="s">
        <v>2939</v>
      </c>
    </row>
    <row r="3679" spans="6:8" x14ac:dyDescent="0.2">
      <c r="F3679">
        <v>46</v>
      </c>
      <c r="G3679" t="s">
        <v>98</v>
      </c>
      <c r="H3679" t="s">
        <v>285</v>
      </c>
    </row>
    <row r="3680" spans="6:8" x14ac:dyDescent="0.2">
      <c r="F3680">
        <v>46</v>
      </c>
      <c r="G3680" t="s">
        <v>98</v>
      </c>
      <c r="H3680" t="s">
        <v>181</v>
      </c>
    </row>
    <row r="3681" spans="6:8" x14ac:dyDescent="0.2">
      <c r="F3681">
        <v>46</v>
      </c>
      <c r="G3681" t="s">
        <v>98</v>
      </c>
      <c r="H3681" t="s">
        <v>2940</v>
      </c>
    </row>
    <row r="3682" spans="6:8" x14ac:dyDescent="0.2">
      <c r="F3682">
        <v>46</v>
      </c>
      <c r="G3682" t="s">
        <v>98</v>
      </c>
      <c r="H3682" t="s">
        <v>2941</v>
      </c>
    </row>
    <row r="3683" spans="6:8" x14ac:dyDescent="0.2">
      <c r="F3683">
        <v>46</v>
      </c>
      <c r="G3683" t="s">
        <v>98</v>
      </c>
      <c r="H3683" t="s">
        <v>402</v>
      </c>
    </row>
    <row r="3684" spans="6:8" x14ac:dyDescent="0.2">
      <c r="F3684">
        <v>46</v>
      </c>
      <c r="G3684" t="s">
        <v>98</v>
      </c>
      <c r="H3684" t="s">
        <v>2942</v>
      </c>
    </row>
    <row r="3685" spans="6:8" x14ac:dyDescent="0.2">
      <c r="F3685">
        <v>46</v>
      </c>
      <c r="G3685" t="s">
        <v>98</v>
      </c>
      <c r="H3685" t="s">
        <v>2943</v>
      </c>
    </row>
    <row r="3686" spans="6:8" x14ac:dyDescent="0.2">
      <c r="F3686">
        <v>46</v>
      </c>
      <c r="G3686" t="s">
        <v>98</v>
      </c>
      <c r="H3686" t="s">
        <v>2277</v>
      </c>
    </row>
    <row r="3687" spans="6:8" x14ac:dyDescent="0.2">
      <c r="F3687">
        <v>46</v>
      </c>
      <c r="G3687" t="s">
        <v>98</v>
      </c>
      <c r="H3687" t="s">
        <v>2788</v>
      </c>
    </row>
    <row r="3688" spans="6:8" x14ac:dyDescent="0.2">
      <c r="F3688">
        <v>46</v>
      </c>
      <c r="G3688" t="s">
        <v>98</v>
      </c>
      <c r="H3688" t="s">
        <v>406</v>
      </c>
    </row>
    <row r="3689" spans="6:8" x14ac:dyDescent="0.2">
      <c r="F3689">
        <v>46</v>
      </c>
      <c r="G3689" t="s">
        <v>98</v>
      </c>
      <c r="H3689" t="s">
        <v>2944</v>
      </c>
    </row>
    <row r="3690" spans="6:8" x14ac:dyDescent="0.2">
      <c r="F3690">
        <v>46</v>
      </c>
      <c r="G3690" t="s">
        <v>98</v>
      </c>
      <c r="H3690" t="s">
        <v>2945</v>
      </c>
    </row>
    <row r="3691" spans="6:8" x14ac:dyDescent="0.2">
      <c r="F3691">
        <v>46</v>
      </c>
      <c r="G3691" t="s">
        <v>98</v>
      </c>
      <c r="H3691" t="s">
        <v>2946</v>
      </c>
    </row>
    <row r="3692" spans="6:8" x14ac:dyDescent="0.2">
      <c r="F3692">
        <v>46</v>
      </c>
      <c r="G3692" t="s">
        <v>98</v>
      </c>
      <c r="H3692" t="s">
        <v>298</v>
      </c>
    </row>
    <row r="3693" spans="6:8" x14ac:dyDescent="0.2">
      <c r="F3693">
        <v>46</v>
      </c>
      <c r="G3693" t="s">
        <v>98</v>
      </c>
      <c r="H3693" t="s">
        <v>2947</v>
      </c>
    </row>
    <row r="3694" spans="6:8" x14ac:dyDescent="0.2">
      <c r="F3694">
        <v>46</v>
      </c>
      <c r="G3694" t="s">
        <v>98</v>
      </c>
      <c r="H3694" t="s">
        <v>2948</v>
      </c>
    </row>
    <row r="3695" spans="6:8" x14ac:dyDescent="0.2">
      <c r="F3695">
        <v>46</v>
      </c>
      <c r="G3695" t="s">
        <v>98</v>
      </c>
      <c r="H3695" t="s">
        <v>2949</v>
      </c>
    </row>
    <row r="3696" spans="6:8" x14ac:dyDescent="0.2">
      <c r="F3696">
        <v>46</v>
      </c>
      <c r="G3696" t="s">
        <v>98</v>
      </c>
      <c r="H3696" t="s">
        <v>2950</v>
      </c>
    </row>
    <row r="3697" spans="6:8" x14ac:dyDescent="0.2">
      <c r="F3697">
        <v>46</v>
      </c>
      <c r="G3697" t="s">
        <v>98</v>
      </c>
      <c r="H3697" t="s">
        <v>2951</v>
      </c>
    </row>
    <row r="3698" spans="6:8" x14ac:dyDescent="0.2">
      <c r="F3698">
        <v>46</v>
      </c>
      <c r="G3698" t="s">
        <v>98</v>
      </c>
      <c r="H3698" t="s">
        <v>2600</v>
      </c>
    </row>
    <row r="3699" spans="6:8" x14ac:dyDescent="0.2">
      <c r="F3699">
        <v>46</v>
      </c>
      <c r="G3699" t="s">
        <v>98</v>
      </c>
      <c r="H3699" t="s">
        <v>2792</v>
      </c>
    </row>
    <row r="3700" spans="6:8" x14ac:dyDescent="0.2">
      <c r="F3700">
        <v>46</v>
      </c>
      <c r="G3700" t="s">
        <v>98</v>
      </c>
      <c r="H3700" t="s">
        <v>2952</v>
      </c>
    </row>
    <row r="3701" spans="6:8" x14ac:dyDescent="0.2">
      <c r="F3701">
        <v>46</v>
      </c>
      <c r="G3701" t="s">
        <v>98</v>
      </c>
      <c r="H3701" t="s">
        <v>2678</v>
      </c>
    </row>
    <row r="3702" spans="6:8" x14ac:dyDescent="0.2">
      <c r="F3702">
        <v>46</v>
      </c>
      <c r="G3702" t="s">
        <v>98</v>
      </c>
      <c r="H3702" t="s">
        <v>203</v>
      </c>
    </row>
    <row r="3703" spans="6:8" x14ac:dyDescent="0.2">
      <c r="F3703">
        <v>46</v>
      </c>
      <c r="G3703" t="s">
        <v>98</v>
      </c>
      <c r="H3703" t="s">
        <v>2953</v>
      </c>
    </row>
    <row r="3704" spans="6:8" x14ac:dyDescent="0.2">
      <c r="F3704">
        <v>46</v>
      </c>
      <c r="G3704" t="s">
        <v>98</v>
      </c>
      <c r="H3704" t="s">
        <v>725</v>
      </c>
    </row>
    <row r="3705" spans="6:8" x14ac:dyDescent="0.2">
      <c r="F3705">
        <v>46</v>
      </c>
      <c r="G3705" t="s">
        <v>98</v>
      </c>
      <c r="H3705" t="s">
        <v>2954</v>
      </c>
    </row>
    <row r="3706" spans="6:8" x14ac:dyDescent="0.2">
      <c r="F3706">
        <v>46</v>
      </c>
      <c r="G3706" t="s">
        <v>98</v>
      </c>
      <c r="H3706" t="s">
        <v>348</v>
      </c>
    </row>
    <row r="3707" spans="6:8" x14ac:dyDescent="0.2">
      <c r="F3707">
        <v>46</v>
      </c>
      <c r="G3707" t="s">
        <v>98</v>
      </c>
      <c r="H3707" t="s">
        <v>207</v>
      </c>
    </row>
    <row r="3708" spans="6:8" x14ac:dyDescent="0.2">
      <c r="F3708">
        <v>46</v>
      </c>
      <c r="G3708" t="s">
        <v>98</v>
      </c>
      <c r="H3708" t="s">
        <v>306</v>
      </c>
    </row>
    <row r="3709" spans="6:8" x14ac:dyDescent="0.2">
      <c r="F3709">
        <v>46</v>
      </c>
      <c r="G3709" t="s">
        <v>98</v>
      </c>
      <c r="H3709" t="s">
        <v>2955</v>
      </c>
    </row>
    <row r="3710" spans="6:8" x14ac:dyDescent="0.2">
      <c r="F3710">
        <v>46</v>
      </c>
      <c r="G3710" t="s">
        <v>98</v>
      </c>
      <c r="H3710" t="s">
        <v>215</v>
      </c>
    </row>
    <row r="3711" spans="6:8" x14ac:dyDescent="0.2">
      <c r="F3711">
        <v>46</v>
      </c>
      <c r="G3711" t="s">
        <v>98</v>
      </c>
      <c r="H3711" t="s">
        <v>2956</v>
      </c>
    </row>
    <row r="3712" spans="6:8" x14ac:dyDescent="0.2">
      <c r="F3712">
        <v>46</v>
      </c>
      <c r="G3712" t="s">
        <v>98</v>
      </c>
      <c r="H3712" t="s">
        <v>977</v>
      </c>
    </row>
    <row r="3713" spans="6:8" x14ac:dyDescent="0.2">
      <c r="F3713">
        <v>46</v>
      </c>
      <c r="G3713" t="s">
        <v>98</v>
      </c>
      <c r="H3713" t="s">
        <v>978</v>
      </c>
    </row>
    <row r="3714" spans="6:8" x14ac:dyDescent="0.2">
      <c r="F3714">
        <v>46</v>
      </c>
      <c r="G3714" t="s">
        <v>98</v>
      </c>
      <c r="H3714" t="s">
        <v>2957</v>
      </c>
    </row>
    <row r="3715" spans="6:8" x14ac:dyDescent="0.2">
      <c r="F3715">
        <v>46</v>
      </c>
      <c r="G3715" t="s">
        <v>98</v>
      </c>
      <c r="H3715" t="s">
        <v>2958</v>
      </c>
    </row>
    <row r="3716" spans="6:8" x14ac:dyDescent="0.2">
      <c r="F3716">
        <v>46</v>
      </c>
      <c r="G3716" t="s">
        <v>98</v>
      </c>
      <c r="H3716" t="s">
        <v>2959</v>
      </c>
    </row>
    <row r="3717" spans="6:8" x14ac:dyDescent="0.2">
      <c r="F3717">
        <v>46</v>
      </c>
      <c r="G3717" t="s">
        <v>98</v>
      </c>
      <c r="H3717" t="s">
        <v>2960</v>
      </c>
    </row>
    <row r="3718" spans="6:8" x14ac:dyDescent="0.2">
      <c r="F3718">
        <v>46</v>
      </c>
      <c r="G3718" t="s">
        <v>98</v>
      </c>
      <c r="H3718" t="s">
        <v>2132</v>
      </c>
    </row>
    <row r="3719" spans="6:8" x14ac:dyDescent="0.2">
      <c r="F3719">
        <v>46</v>
      </c>
      <c r="G3719" t="s">
        <v>98</v>
      </c>
      <c r="H3719" t="s">
        <v>2299</v>
      </c>
    </row>
    <row r="3720" spans="6:8" x14ac:dyDescent="0.2">
      <c r="F3720">
        <v>46</v>
      </c>
      <c r="G3720" t="s">
        <v>98</v>
      </c>
      <c r="H3720" t="s">
        <v>2861</v>
      </c>
    </row>
    <row r="3721" spans="6:8" x14ac:dyDescent="0.2">
      <c r="F3721">
        <v>46</v>
      </c>
      <c r="G3721" t="s">
        <v>98</v>
      </c>
      <c r="H3721" t="s">
        <v>2961</v>
      </c>
    </row>
    <row r="3722" spans="6:8" x14ac:dyDescent="0.2">
      <c r="F3722">
        <v>46</v>
      </c>
      <c r="G3722" t="s">
        <v>98</v>
      </c>
      <c r="H3722" t="s">
        <v>2962</v>
      </c>
    </row>
    <row r="3723" spans="6:8" x14ac:dyDescent="0.2">
      <c r="F3723">
        <v>46</v>
      </c>
      <c r="G3723" t="s">
        <v>98</v>
      </c>
      <c r="H3723" t="s">
        <v>2226</v>
      </c>
    </row>
    <row r="3724" spans="6:8" x14ac:dyDescent="0.2">
      <c r="F3724">
        <v>46</v>
      </c>
      <c r="G3724" t="s">
        <v>98</v>
      </c>
      <c r="H3724" t="s">
        <v>2963</v>
      </c>
    </row>
    <row r="3725" spans="6:8" x14ac:dyDescent="0.2">
      <c r="F3725">
        <v>46</v>
      </c>
      <c r="G3725" t="s">
        <v>98</v>
      </c>
      <c r="H3725" t="s">
        <v>2964</v>
      </c>
    </row>
    <row r="3726" spans="6:8" x14ac:dyDescent="0.2">
      <c r="F3726">
        <v>46</v>
      </c>
      <c r="G3726" t="s">
        <v>98</v>
      </c>
      <c r="H3726" t="s">
        <v>2965</v>
      </c>
    </row>
    <row r="3727" spans="6:8" x14ac:dyDescent="0.2">
      <c r="F3727">
        <v>46</v>
      </c>
      <c r="G3727" t="s">
        <v>98</v>
      </c>
      <c r="H3727" t="s">
        <v>1064</v>
      </c>
    </row>
    <row r="3728" spans="6:8" x14ac:dyDescent="0.2">
      <c r="F3728">
        <v>46</v>
      </c>
      <c r="G3728" t="s">
        <v>98</v>
      </c>
      <c r="H3728" t="s">
        <v>2966</v>
      </c>
    </row>
    <row r="3729" spans="6:8" x14ac:dyDescent="0.2">
      <c r="F3729">
        <v>46</v>
      </c>
      <c r="G3729" t="s">
        <v>98</v>
      </c>
      <c r="H3729" t="s">
        <v>761</v>
      </c>
    </row>
    <row r="3730" spans="6:8" x14ac:dyDescent="0.2">
      <c r="F3730">
        <v>46</v>
      </c>
      <c r="G3730" t="s">
        <v>98</v>
      </c>
      <c r="H3730" t="s">
        <v>327</v>
      </c>
    </row>
    <row r="3731" spans="6:8" x14ac:dyDescent="0.2">
      <c r="F3731">
        <v>46</v>
      </c>
      <c r="G3731" t="s">
        <v>98</v>
      </c>
      <c r="H3731" t="s">
        <v>2967</v>
      </c>
    </row>
    <row r="3732" spans="6:8" x14ac:dyDescent="0.2">
      <c r="F3732">
        <v>46</v>
      </c>
      <c r="G3732" t="s">
        <v>98</v>
      </c>
      <c r="H3732" t="s">
        <v>2968</v>
      </c>
    </row>
    <row r="3733" spans="6:8" x14ac:dyDescent="0.2">
      <c r="F3733">
        <v>46</v>
      </c>
      <c r="G3733" t="s">
        <v>98</v>
      </c>
      <c r="H3733" t="s">
        <v>2969</v>
      </c>
    </row>
    <row r="3734" spans="6:8" x14ac:dyDescent="0.2">
      <c r="F3734">
        <v>47</v>
      </c>
      <c r="G3734" t="s">
        <v>99</v>
      </c>
      <c r="H3734" t="s">
        <v>946</v>
      </c>
    </row>
    <row r="3735" spans="6:8" x14ac:dyDescent="0.2">
      <c r="F3735">
        <v>47</v>
      </c>
      <c r="G3735" t="s">
        <v>99</v>
      </c>
      <c r="H3735" t="s">
        <v>2837</v>
      </c>
    </row>
    <row r="3736" spans="6:8" x14ac:dyDescent="0.2">
      <c r="F3736">
        <v>47</v>
      </c>
      <c r="G3736" t="s">
        <v>99</v>
      </c>
      <c r="H3736" t="s">
        <v>280</v>
      </c>
    </row>
    <row r="3737" spans="6:8" x14ac:dyDescent="0.2">
      <c r="F3737">
        <v>47</v>
      </c>
      <c r="G3737" t="s">
        <v>99</v>
      </c>
      <c r="H3737" t="s">
        <v>2970</v>
      </c>
    </row>
    <row r="3738" spans="6:8" x14ac:dyDescent="0.2">
      <c r="F3738">
        <v>47</v>
      </c>
      <c r="G3738" t="s">
        <v>99</v>
      </c>
      <c r="H3738" t="s">
        <v>172</v>
      </c>
    </row>
    <row r="3739" spans="6:8" x14ac:dyDescent="0.2">
      <c r="F3739">
        <v>47</v>
      </c>
      <c r="G3739" t="s">
        <v>99</v>
      </c>
      <c r="H3739" t="s">
        <v>282</v>
      </c>
    </row>
    <row r="3740" spans="6:8" x14ac:dyDescent="0.2">
      <c r="F3740">
        <v>47</v>
      </c>
      <c r="G3740" t="s">
        <v>99</v>
      </c>
      <c r="H3740" t="s">
        <v>1025</v>
      </c>
    </row>
    <row r="3741" spans="6:8" x14ac:dyDescent="0.2">
      <c r="F3741">
        <v>47</v>
      </c>
      <c r="G3741" t="s">
        <v>99</v>
      </c>
      <c r="H3741" t="s">
        <v>2971</v>
      </c>
    </row>
    <row r="3742" spans="6:8" x14ac:dyDescent="0.2">
      <c r="F3742">
        <v>47</v>
      </c>
      <c r="G3742" t="s">
        <v>99</v>
      </c>
      <c r="H3742" t="s">
        <v>283</v>
      </c>
    </row>
    <row r="3743" spans="6:8" x14ac:dyDescent="0.2">
      <c r="F3743">
        <v>47</v>
      </c>
      <c r="G3743" t="s">
        <v>99</v>
      </c>
      <c r="H3743" t="s">
        <v>1027</v>
      </c>
    </row>
    <row r="3744" spans="6:8" x14ac:dyDescent="0.2">
      <c r="F3744">
        <v>47</v>
      </c>
      <c r="G3744" t="s">
        <v>99</v>
      </c>
      <c r="H3744" t="s">
        <v>2972</v>
      </c>
    </row>
    <row r="3745" spans="6:8" x14ac:dyDescent="0.2">
      <c r="F3745">
        <v>47</v>
      </c>
      <c r="G3745" t="s">
        <v>99</v>
      </c>
      <c r="H3745" t="s">
        <v>2844</v>
      </c>
    </row>
    <row r="3746" spans="6:8" x14ac:dyDescent="0.2">
      <c r="F3746">
        <v>47</v>
      </c>
      <c r="G3746" t="s">
        <v>99</v>
      </c>
      <c r="H3746" t="s">
        <v>2159</v>
      </c>
    </row>
    <row r="3747" spans="6:8" x14ac:dyDescent="0.2">
      <c r="F3747">
        <v>47</v>
      </c>
      <c r="G3747" t="s">
        <v>99</v>
      </c>
      <c r="H3747" t="s">
        <v>181</v>
      </c>
    </row>
    <row r="3748" spans="6:8" x14ac:dyDescent="0.2">
      <c r="F3748">
        <v>47</v>
      </c>
      <c r="G3748" t="s">
        <v>99</v>
      </c>
      <c r="H3748" t="s">
        <v>2973</v>
      </c>
    </row>
    <row r="3749" spans="6:8" x14ac:dyDescent="0.2">
      <c r="F3749">
        <v>47</v>
      </c>
      <c r="G3749" t="s">
        <v>99</v>
      </c>
      <c r="H3749" t="s">
        <v>183</v>
      </c>
    </row>
    <row r="3750" spans="6:8" x14ac:dyDescent="0.2">
      <c r="F3750">
        <v>47</v>
      </c>
      <c r="G3750" t="s">
        <v>99</v>
      </c>
      <c r="H3750" t="s">
        <v>2974</v>
      </c>
    </row>
    <row r="3751" spans="6:8" x14ac:dyDescent="0.2">
      <c r="F3751">
        <v>47</v>
      </c>
      <c r="G3751" t="s">
        <v>99</v>
      </c>
      <c r="H3751" t="s">
        <v>818</v>
      </c>
    </row>
    <row r="3752" spans="6:8" x14ac:dyDescent="0.2">
      <c r="F3752">
        <v>47</v>
      </c>
      <c r="G3752" t="s">
        <v>99</v>
      </c>
      <c r="H3752" t="s">
        <v>2664</v>
      </c>
    </row>
    <row r="3753" spans="6:8" x14ac:dyDescent="0.2">
      <c r="F3753">
        <v>47</v>
      </c>
      <c r="G3753" t="s">
        <v>99</v>
      </c>
      <c r="H3753" t="s">
        <v>696</v>
      </c>
    </row>
    <row r="3754" spans="6:8" x14ac:dyDescent="0.2">
      <c r="F3754">
        <v>47</v>
      </c>
      <c r="G3754" t="s">
        <v>99</v>
      </c>
      <c r="H3754" t="s">
        <v>192</v>
      </c>
    </row>
    <row r="3755" spans="6:8" x14ac:dyDescent="0.2">
      <c r="F3755">
        <v>47</v>
      </c>
      <c r="G3755" t="s">
        <v>99</v>
      </c>
      <c r="H3755" t="s">
        <v>2975</v>
      </c>
    </row>
    <row r="3756" spans="6:8" x14ac:dyDescent="0.2">
      <c r="F3756">
        <v>47</v>
      </c>
      <c r="G3756" t="s">
        <v>99</v>
      </c>
      <c r="H3756" t="s">
        <v>2976</v>
      </c>
    </row>
    <row r="3757" spans="6:8" x14ac:dyDescent="0.2">
      <c r="F3757">
        <v>47</v>
      </c>
      <c r="G3757" t="s">
        <v>99</v>
      </c>
      <c r="H3757" t="s">
        <v>196</v>
      </c>
    </row>
    <row r="3758" spans="6:8" x14ac:dyDescent="0.2">
      <c r="F3758">
        <v>47</v>
      </c>
      <c r="G3758" t="s">
        <v>99</v>
      </c>
      <c r="H3758" t="s">
        <v>2977</v>
      </c>
    </row>
    <row r="3759" spans="6:8" x14ac:dyDescent="0.2">
      <c r="F3759">
        <v>47</v>
      </c>
      <c r="G3759" t="s">
        <v>99</v>
      </c>
      <c r="H3759" t="s">
        <v>197</v>
      </c>
    </row>
    <row r="3760" spans="6:8" x14ac:dyDescent="0.2">
      <c r="F3760">
        <v>47</v>
      </c>
      <c r="G3760" t="s">
        <v>99</v>
      </c>
      <c r="H3760" t="s">
        <v>871</v>
      </c>
    </row>
    <row r="3761" spans="6:8" x14ac:dyDescent="0.2">
      <c r="F3761">
        <v>47</v>
      </c>
      <c r="G3761" t="s">
        <v>99</v>
      </c>
      <c r="H3761" t="s">
        <v>2978</v>
      </c>
    </row>
    <row r="3762" spans="6:8" x14ac:dyDescent="0.2">
      <c r="F3762">
        <v>47</v>
      </c>
      <c r="G3762" t="s">
        <v>99</v>
      </c>
      <c r="H3762" t="s">
        <v>2979</v>
      </c>
    </row>
    <row r="3763" spans="6:8" x14ac:dyDescent="0.2">
      <c r="F3763">
        <v>47</v>
      </c>
      <c r="G3763" t="s">
        <v>99</v>
      </c>
      <c r="H3763" t="s">
        <v>199</v>
      </c>
    </row>
    <row r="3764" spans="6:8" x14ac:dyDescent="0.2">
      <c r="F3764">
        <v>47</v>
      </c>
      <c r="G3764" t="s">
        <v>99</v>
      </c>
      <c r="H3764" t="s">
        <v>825</v>
      </c>
    </row>
    <row r="3765" spans="6:8" x14ac:dyDescent="0.2">
      <c r="F3765">
        <v>47</v>
      </c>
      <c r="G3765" t="s">
        <v>99</v>
      </c>
      <c r="H3765" t="s">
        <v>2980</v>
      </c>
    </row>
    <row r="3766" spans="6:8" x14ac:dyDescent="0.2">
      <c r="F3766">
        <v>47</v>
      </c>
      <c r="G3766" t="s">
        <v>99</v>
      </c>
      <c r="H3766" t="s">
        <v>633</v>
      </c>
    </row>
    <row r="3767" spans="6:8" x14ac:dyDescent="0.2">
      <c r="F3767">
        <v>47</v>
      </c>
      <c r="G3767" t="s">
        <v>99</v>
      </c>
      <c r="H3767" t="s">
        <v>716</v>
      </c>
    </row>
    <row r="3768" spans="6:8" x14ac:dyDescent="0.2">
      <c r="F3768">
        <v>47</v>
      </c>
      <c r="G3768" t="s">
        <v>99</v>
      </c>
      <c r="H3768" t="s">
        <v>2981</v>
      </c>
    </row>
    <row r="3769" spans="6:8" x14ac:dyDescent="0.2">
      <c r="F3769">
        <v>47</v>
      </c>
      <c r="G3769" t="s">
        <v>99</v>
      </c>
      <c r="H3769" t="s">
        <v>826</v>
      </c>
    </row>
    <row r="3770" spans="6:8" x14ac:dyDescent="0.2">
      <c r="F3770">
        <v>47</v>
      </c>
      <c r="G3770" t="s">
        <v>99</v>
      </c>
      <c r="H3770" t="s">
        <v>2982</v>
      </c>
    </row>
    <row r="3771" spans="6:8" x14ac:dyDescent="0.2">
      <c r="F3771">
        <v>47</v>
      </c>
      <c r="G3771" t="s">
        <v>99</v>
      </c>
      <c r="H3771" t="s">
        <v>2675</v>
      </c>
    </row>
    <row r="3772" spans="6:8" x14ac:dyDescent="0.2">
      <c r="F3772">
        <v>47</v>
      </c>
      <c r="G3772" t="s">
        <v>99</v>
      </c>
      <c r="H3772" t="s">
        <v>827</v>
      </c>
    </row>
    <row r="3773" spans="6:8" x14ac:dyDescent="0.2">
      <c r="F3773">
        <v>47</v>
      </c>
      <c r="G3773" t="s">
        <v>99</v>
      </c>
      <c r="H3773" t="s">
        <v>201</v>
      </c>
    </row>
    <row r="3774" spans="6:8" x14ac:dyDescent="0.2">
      <c r="F3774">
        <v>47</v>
      </c>
      <c r="G3774" t="s">
        <v>99</v>
      </c>
      <c r="H3774" t="s">
        <v>1039</v>
      </c>
    </row>
    <row r="3775" spans="6:8" x14ac:dyDescent="0.2">
      <c r="F3775">
        <v>47</v>
      </c>
      <c r="G3775" t="s">
        <v>99</v>
      </c>
      <c r="H3775" t="s">
        <v>202</v>
      </c>
    </row>
    <row r="3776" spans="6:8" x14ac:dyDescent="0.2">
      <c r="F3776">
        <v>47</v>
      </c>
      <c r="G3776" t="s">
        <v>99</v>
      </c>
      <c r="H3776" t="s">
        <v>2166</v>
      </c>
    </row>
    <row r="3777" spans="6:8" x14ac:dyDescent="0.2">
      <c r="F3777">
        <v>47</v>
      </c>
      <c r="G3777" t="s">
        <v>99</v>
      </c>
      <c r="H3777" t="s">
        <v>203</v>
      </c>
    </row>
    <row r="3778" spans="6:8" x14ac:dyDescent="0.2">
      <c r="F3778">
        <v>47</v>
      </c>
      <c r="G3778" t="s">
        <v>99</v>
      </c>
      <c r="H3778" t="s">
        <v>204</v>
      </c>
    </row>
    <row r="3779" spans="6:8" x14ac:dyDescent="0.2">
      <c r="F3779">
        <v>47</v>
      </c>
      <c r="G3779" t="s">
        <v>99</v>
      </c>
      <c r="H3779" t="s">
        <v>304</v>
      </c>
    </row>
    <row r="3780" spans="6:8" x14ac:dyDescent="0.2">
      <c r="F3780">
        <v>47</v>
      </c>
      <c r="G3780" t="s">
        <v>99</v>
      </c>
      <c r="H3780" t="s">
        <v>834</v>
      </c>
    </row>
    <row r="3781" spans="6:8" x14ac:dyDescent="0.2">
      <c r="F3781">
        <v>47</v>
      </c>
      <c r="G3781" t="s">
        <v>99</v>
      </c>
      <c r="H3781" t="s">
        <v>348</v>
      </c>
    </row>
    <row r="3782" spans="6:8" x14ac:dyDescent="0.2">
      <c r="F3782">
        <v>47</v>
      </c>
      <c r="G3782" t="s">
        <v>99</v>
      </c>
      <c r="H3782" t="s">
        <v>206</v>
      </c>
    </row>
    <row r="3783" spans="6:8" x14ac:dyDescent="0.2">
      <c r="F3783">
        <v>47</v>
      </c>
      <c r="G3783" t="s">
        <v>99</v>
      </c>
      <c r="H3783" t="s">
        <v>207</v>
      </c>
    </row>
    <row r="3784" spans="6:8" x14ac:dyDescent="0.2">
      <c r="F3784">
        <v>47</v>
      </c>
      <c r="G3784" t="s">
        <v>99</v>
      </c>
      <c r="H3784" t="s">
        <v>798</v>
      </c>
    </row>
    <row r="3785" spans="6:8" x14ac:dyDescent="0.2">
      <c r="F3785">
        <v>47</v>
      </c>
      <c r="G3785" t="s">
        <v>99</v>
      </c>
      <c r="H3785" t="s">
        <v>306</v>
      </c>
    </row>
    <row r="3786" spans="6:8" x14ac:dyDescent="0.2">
      <c r="F3786">
        <v>47</v>
      </c>
      <c r="G3786" t="s">
        <v>99</v>
      </c>
      <c r="H3786" t="s">
        <v>2983</v>
      </c>
    </row>
    <row r="3787" spans="6:8" x14ac:dyDescent="0.2">
      <c r="F3787">
        <v>47</v>
      </c>
      <c r="G3787" t="s">
        <v>99</v>
      </c>
      <c r="H3787" t="s">
        <v>211</v>
      </c>
    </row>
    <row r="3788" spans="6:8" x14ac:dyDescent="0.2">
      <c r="F3788">
        <v>47</v>
      </c>
      <c r="G3788" t="s">
        <v>99</v>
      </c>
      <c r="H3788" t="s">
        <v>212</v>
      </c>
    </row>
    <row r="3789" spans="6:8" x14ac:dyDescent="0.2">
      <c r="F3789">
        <v>47</v>
      </c>
      <c r="G3789" t="s">
        <v>99</v>
      </c>
      <c r="H3789" t="s">
        <v>214</v>
      </c>
    </row>
    <row r="3790" spans="6:8" x14ac:dyDescent="0.2">
      <c r="F3790">
        <v>47</v>
      </c>
      <c r="G3790" t="s">
        <v>99</v>
      </c>
      <c r="H3790" t="s">
        <v>215</v>
      </c>
    </row>
    <row r="3791" spans="6:8" x14ac:dyDescent="0.2">
      <c r="F3791">
        <v>47</v>
      </c>
      <c r="G3791" t="s">
        <v>99</v>
      </c>
      <c r="H3791" t="s">
        <v>2986</v>
      </c>
    </row>
    <row r="3792" spans="6:8" x14ac:dyDescent="0.2">
      <c r="F3792">
        <v>47</v>
      </c>
      <c r="G3792" t="s">
        <v>99</v>
      </c>
      <c r="H3792" t="s">
        <v>2984</v>
      </c>
    </row>
    <row r="3793" spans="6:8" x14ac:dyDescent="0.2">
      <c r="F3793">
        <v>47</v>
      </c>
      <c r="G3793" t="s">
        <v>99</v>
      </c>
      <c r="H3793" t="s">
        <v>2985</v>
      </c>
    </row>
    <row r="3794" spans="6:8" x14ac:dyDescent="0.2">
      <c r="F3794">
        <v>47</v>
      </c>
      <c r="G3794" t="s">
        <v>99</v>
      </c>
      <c r="H3794" t="s">
        <v>2762</v>
      </c>
    </row>
    <row r="3795" spans="6:8" x14ac:dyDescent="0.2">
      <c r="F3795">
        <v>47</v>
      </c>
      <c r="G3795" t="s">
        <v>99</v>
      </c>
      <c r="H3795" t="s">
        <v>217</v>
      </c>
    </row>
    <row r="3796" spans="6:8" x14ac:dyDescent="0.2">
      <c r="F3796">
        <v>47</v>
      </c>
      <c r="G3796" t="s">
        <v>99</v>
      </c>
      <c r="H3796" t="s">
        <v>218</v>
      </c>
    </row>
    <row r="3797" spans="6:8" x14ac:dyDescent="0.2">
      <c r="F3797">
        <v>47</v>
      </c>
      <c r="G3797" t="s">
        <v>99</v>
      </c>
      <c r="H3797" t="s">
        <v>2684</v>
      </c>
    </row>
    <row r="3798" spans="6:8" x14ac:dyDescent="0.2">
      <c r="F3798">
        <v>47</v>
      </c>
      <c r="G3798" t="s">
        <v>99</v>
      </c>
      <c r="H3798" t="s">
        <v>219</v>
      </c>
    </row>
    <row r="3799" spans="6:8" x14ac:dyDescent="0.2">
      <c r="F3799">
        <v>47</v>
      </c>
      <c r="G3799" t="s">
        <v>99</v>
      </c>
      <c r="H3799" t="s">
        <v>2987</v>
      </c>
    </row>
    <row r="3800" spans="6:8" x14ac:dyDescent="0.2">
      <c r="F3800">
        <v>47</v>
      </c>
      <c r="G3800" t="s">
        <v>99</v>
      </c>
      <c r="H3800" t="s">
        <v>2988</v>
      </c>
    </row>
    <row r="3801" spans="6:8" x14ac:dyDescent="0.2">
      <c r="F3801">
        <v>47</v>
      </c>
      <c r="G3801" t="s">
        <v>99</v>
      </c>
      <c r="H3801" t="s">
        <v>220</v>
      </c>
    </row>
    <row r="3802" spans="6:8" x14ac:dyDescent="0.2">
      <c r="F3802">
        <v>47</v>
      </c>
      <c r="G3802" t="s">
        <v>99</v>
      </c>
      <c r="H3802" t="s">
        <v>2989</v>
      </c>
    </row>
    <row r="3803" spans="6:8" x14ac:dyDescent="0.2">
      <c r="F3803">
        <v>47</v>
      </c>
      <c r="G3803" t="s">
        <v>99</v>
      </c>
      <c r="H3803" t="s">
        <v>315</v>
      </c>
    </row>
    <row r="3804" spans="6:8" x14ac:dyDescent="0.2">
      <c r="F3804">
        <v>47</v>
      </c>
      <c r="G3804" t="s">
        <v>99</v>
      </c>
      <c r="H3804" t="s">
        <v>654</v>
      </c>
    </row>
    <row r="3805" spans="6:8" x14ac:dyDescent="0.2">
      <c r="F3805">
        <v>47</v>
      </c>
      <c r="G3805" t="s">
        <v>99</v>
      </c>
      <c r="H3805" t="s">
        <v>2990</v>
      </c>
    </row>
    <row r="3806" spans="6:8" x14ac:dyDescent="0.2">
      <c r="F3806">
        <v>47</v>
      </c>
      <c r="G3806" t="s">
        <v>99</v>
      </c>
      <c r="H3806" t="s">
        <v>2991</v>
      </c>
    </row>
    <row r="3807" spans="6:8" x14ac:dyDescent="0.2">
      <c r="F3807">
        <v>47</v>
      </c>
      <c r="G3807" t="s">
        <v>99</v>
      </c>
      <c r="H3807" t="s">
        <v>1060</v>
      </c>
    </row>
    <row r="3808" spans="6:8" x14ac:dyDescent="0.2">
      <c r="F3808">
        <v>47</v>
      </c>
      <c r="G3808" t="s">
        <v>99</v>
      </c>
      <c r="H3808" t="s">
        <v>2697</v>
      </c>
    </row>
    <row r="3809" spans="6:8" x14ac:dyDescent="0.2">
      <c r="F3809">
        <v>47</v>
      </c>
      <c r="G3809" t="s">
        <v>99</v>
      </c>
      <c r="H3809" t="s">
        <v>321</v>
      </c>
    </row>
    <row r="3810" spans="6:8" x14ac:dyDescent="0.2">
      <c r="F3810">
        <v>47</v>
      </c>
      <c r="G3810" t="s">
        <v>99</v>
      </c>
      <c r="H3810" t="s">
        <v>2992</v>
      </c>
    </row>
    <row r="3811" spans="6:8" x14ac:dyDescent="0.2">
      <c r="F3811">
        <v>47</v>
      </c>
      <c r="G3811" t="s">
        <v>99</v>
      </c>
      <c r="H3811" t="s">
        <v>324</v>
      </c>
    </row>
    <row r="3812" spans="6:8" x14ac:dyDescent="0.2">
      <c r="F3812">
        <v>47</v>
      </c>
      <c r="G3812" t="s">
        <v>99</v>
      </c>
      <c r="H3812" t="s">
        <v>226</v>
      </c>
    </row>
    <row r="3813" spans="6:8" x14ac:dyDescent="0.2">
      <c r="F3813">
        <v>47</v>
      </c>
      <c r="G3813" t="s">
        <v>99</v>
      </c>
      <c r="H3813" t="s">
        <v>1001</v>
      </c>
    </row>
    <row r="3814" spans="6:8" x14ac:dyDescent="0.2">
      <c r="F3814">
        <v>47</v>
      </c>
      <c r="G3814" t="s">
        <v>99</v>
      </c>
      <c r="H3814" t="s">
        <v>749</v>
      </c>
    </row>
    <row r="3815" spans="6:8" x14ac:dyDescent="0.2">
      <c r="F3815">
        <v>47</v>
      </c>
      <c r="G3815" t="s">
        <v>99</v>
      </c>
      <c r="H3815" t="s">
        <v>892</v>
      </c>
    </row>
    <row r="3816" spans="6:8" x14ac:dyDescent="0.2">
      <c r="F3816">
        <v>47</v>
      </c>
      <c r="G3816" t="s">
        <v>99</v>
      </c>
      <c r="H3816" t="s">
        <v>1005</v>
      </c>
    </row>
    <row r="3817" spans="6:8" x14ac:dyDescent="0.2">
      <c r="F3817">
        <v>47</v>
      </c>
      <c r="G3817" t="s">
        <v>99</v>
      </c>
      <c r="H3817" t="s">
        <v>895</v>
      </c>
    </row>
    <row r="3818" spans="6:8" x14ac:dyDescent="0.2">
      <c r="F3818">
        <v>47</v>
      </c>
      <c r="G3818" t="s">
        <v>99</v>
      </c>
      <c r="H3818" t="s">
        <v>2993</v>
      </c>
    </row>
    <row r="3819" spans="6:8" x14ac:dyDescent="0.2">
      <c r="F3819">
        <v>47</v>
      </c>
      <c r="G3819" t="s">
        <v>99</v>
      </c>
      <c r="H3819" t="s">
        <v>2994</v>
      </c>
    </row>
    <row r="3820" spans="6:8" x14ac:dyDescent="0.2">
      <c r="F3820">
        <v>47</v>
      </c>
      <c r="G3820" t="s">
        <v>99</v>
      </c>
      <c r="H3820" t="s">
        <v>327</v>
      </c>
    </row>
    <row r="3821" spans="6:8" x14ac:dyDescent="0.2">
      <c r="F3821">
        <v>47</v>
      </c>
      <c r="G3821" t="s">
        <v>99</v>
      </c>
      <c r="H3821" t="s">
        <v>328</v>
      </c>
    </row>
    <row r="3822" spans="6:8" x14ac:dyDescent="0.2">
      <c r="F3822">
        <v>47</v>
      </c>
      <c r="G3822" t="s">
        <v>99</v>
      </c>
      <c r="H3822" t="s">
        <v>765</v>
      </c>
    </row>
    <row r="3823" spans="6:8" x14ac:dyDescent="0.2">
      <c r="F3823">
        <v>47</v>
      </c>
      <c r="G3823" t="s">
        <v>99</v>
      </c>
      <c r="H3823" t="s">
        <v>110</v>
      </c>
    </row>
    <row r="3824" spans="6:8" x14ac:dyDescent="0.2">
      <c r="F3824">
        <v>47</v>
      </c>
      <c r="G3824" t="s">
        <v>99</v>
      </c>
      <c r="H3824" t="s">
        <v>766</v>
      </c>
    </row>
    <row r="3825" spans="6:8" x14ac:dyDescent="0.2">
      <c r="F3825">
        <v>47</v>
      </c>
      <c r="G3825" t="s">
        <v>99</v>
      </c>
      <c r="H3825" t="s">
        <v>2995</v>
      </c>
    </row>
    <row r="3826" spans="6:8" x14ac:dyDescent="0.2">
      <c r="F3826">
        <v>47</v>
      </c>
      <c r="G3826" t="s">
        <v>99</v>
      </c>
      <c r="H3826" t="s">
        <v>329</v>
      </c>
    </row>
    <row r="3827" spans="6:8" x14ac:dyDescent="0.2">
      <c r="F3827">
        <v>47</v>
      </c>
      <c r="G3827" t="s">
        <v>99</v>
      </c>
      <c r="H3827" t="s">
        <v>860</v>
      </c>
    </row>
    <row r="3828" spans="6:8" x14ac:dyDescent="0.2">
      <c r="F3828">
        <v>47</v>
      </c>
      <c r="G3828" t="s">
        <v>99</v>
      </c>
      <c r="H3828" t="s">
        <v>1010</v>
      </c>
    </row>
    <row r="3829" spans="6:8" x14ac:dyDescent="0.2">
      <c r="F3829">
        <v>48</v>
      </c>
      <c r="G3829" t="s">
        <v>100</v>
      </c>
      <c r="H3829" t="s">
        <v>946</v>
      </c>
    </row>
    <row r="3830" spans="6:8" x14ac:dyDescent="0.2">
      <c r="F3830">
        <v>48</v>
      </c>
      <c r="G3830" t="s">
        <v>100</v>
      </c>
      <c r="H3830" t="s">
        <v>2996</v>
      </c>
    </row>
    <row r="3831" spans="6:8" x14ac:dyDescent="0.2">
      <c r="F3831">
        <v>48</v>
      </c>
      <c r="G3831" t="s">
        <v>100</v>
      </c>
      <c r="H3831" t="s">
        <v>2997</v>
      </c>
    </row>
    <row r="3832" spans="6:8" x14ac:dyDescent="0.2">
      <c r="F3832">
        <v>48</v>
      </c>
      <c r="G3832" t="s">
        <v>100</v>
      </c>
      <c r="H3832" t="s">
        <v>2998</v>
      </c>
    </row>
    <row r="3833" spans="6:8" x14ac:dyDescent="0.2">
      <c r="F3833">
        <v>48</v>
      </c>
      <c r="G3833" t="s">
        <v>100</v>
      </c>
      <c r="H3833" t="s">
        <v>2999</v>
      </c>
    </row>
    <row r="3834" spans="6:8" x14ac:dyDescent="0.2">
      <c r="F3834">
        <v>48</v>
      </c>
      <c r="G3834" t="s">
        <v>100</v>
      </c>
      <c r="H3834" t="s">
        <v>2836</v>
      </c>
    </row>
    <row r="3835" spans="6:8" x14ac:dyDescent="0.2">
      <c r="F3835">
        <v>48</v>
      </c>
      <c r="G3835" t="s">
        <v>100</v>
      </c>
      <c r="H3835" t="s">
        <v>3000</v>
      </c>
    </row>
    <row r="3836" spans="6:8" x14ac:dyDescent="0.2">
      <c r="F3836">
        <v>48</v>
      </c>
      <c r="G3836" t="s">
        <v>100</v>
      </c>
      <c r="H3836" t="s">
        <v>3001</v>
      </c>
    </row>
    <row r="3837" spans="6:8" x14ac:dyDescent="0.2">
      <c r="F3837">
        <v>48</v>
      </c>
      <c r="G3837" t="s">
        <v>100</v>
      </c>
      <c r="H3837" t="s">
        <v>3002</v>
      </c>
    </row>
    <row r="3838" spans="6:8" x14ac:dyDescent="0.2">
      <c r="F3838">
        <v>48</v>
      </c>
      <c r="G3838" t="s">
        <v>100</v>
      </c>
      <c r="H3838" t="s">
        <v>3003</v>
      </c>
    </row>
    <row r="3839" spans="6:8" x14ac:dyDescent="0.2">
      <c r="F3839">
        <v>48</v>
      </c>
      <c r="G3839" t="s">
        <v>100</v>
      </c>
      <c r="H3839" t="s">
        <v>3004</v>
      </c>
    </row>
    <row r="3840" spans="6:8" x14ac:dyDescent="0.2">
      <c r="F3840">
        <v>48</v>
      </c>
      <c r="G3840" t="s">
        <v>100</v>
      </c>
      <c r="H3840" t="s">
        <v>3005</v>
      </c>
    </row>
    <row r="3841" spans="6:8" x14ac:dyDescent="0.2">
      <c r="F3841">
        <v>48</v>
      </c>
      <c r="G3841" t="s">
        <v>100</v>
      </c>
      <c r="H3841" t="s">
        <v>3006</v>
      </c>
    </row>
    <row r="3842" spans="6:8" x14ac:dyDescent="0.2">
      <c r="F3842">
        <v>48</v>
      </c>
      <c r="G3842" t="s">
        <v>100</v>
      </c>
      <c r="H3842" t="s">
        <v>1016</v>
      </c>
    </row>
    <row r="3843" spans="6:8" x14ac:dyDescent="0.2">
      <c r="F3843">
        <v>48</v>
      </c>
      <c r="G3843" t="s">
        <v>100</v>
      </c>
      <c r="H3843" t="s">
        <v>3007</v>
      </c>
    </row>
    <row r="3844" spans="6:8" x14ac:dyDescent="0.2">
      <c r="F3844">
        <v>48</v>
      </c>
      <c r="G3844" t="s">
        <v>100</v>
      </c>
      <c r="H3844" t="s">
        <v>3008</v>
      </c>
    </row>
    <row r="3845" spans="6:8" x14ac:dyDescent="0.2">
      <c r="F3845">
        <v>48</v>
      </c>
      <c r="G3845" t="s">
        <v>100</v>
      </c>
      <c r="H3845" t="s">
        <v>3009</v>
      </c>
    </row>
    <row r="3846" spans="6:8" x14ac:dyDescent="0.2">
      <c r="F3846">
        <v>48</v>
      </c>
      <c r="G3846" t="s">
        <v>100</v>
      </c>
      <c r="H3846" t="s">
        <v>3010</v>
      </c>
    </row>
    <row r="3847" spans="6:8" x14ac:dyDescent="0.2">
      <c r="F3847">
        <v>48</v>
      </c>
      <c r="G3847" t="s">
        <v>100</v>
      </c>
      <c r="H3847" t="s">
        <v>3011</v>
      </c>
    </row>
    <row r="3848" spans="6:8" x14ac:dyDescent="0.2">
      <c r="F3848">
        <v>48</v>
      </c>
      <c r="G3848" t="s">
        <v>100</v>
      </c>
      <c r="H3848" t="s">
        <v>3012</v>
      </c>
    </row>
    <row r="3849" spans="6:8" x14ac:dyDescent="0.2">
      <c r="F3849">
        <v>48</v>
      </c>
      <c r="G3849" t="s">
        <v>100</v>
      </c>
      <c r="H3849" t="s">
        <v>3013</v>
      </c>
    </row>
    <row r="3850" spans="6:8" x14ac:dyDescent="0.2">
      <c r="F3850">
        <v>48</v>
      </c>
      <c r="G3850" t="s">
        <v>100</v>
      </c>
      <c r="H3850" t="s">
        <v>3014</v>
      </c>
    </row>
    <row r="3851" spans="6:8" x14ac:dyDescent="0.2">
      <c r="F3851">
        <v>48</v>
      </c>
      <c r="G3851" t="s">
        <v>100</v>
      </c>
      <c r="H3851" t="s">
        <v>3015</v>
      </c>
    </row>
    <row r="3852" spans="6:8" x14ac:dyDescent="0.2">
      <c r="F3852">
        <v>48</v>
      </c>
      <c r="G3852" t="s">
        <v>100</v>
      </c>
      <c r="H3852" t="s">
        <v>675</v>
      </c>
    </row>
    <row r="3853" spans="6:8" x14ac:dyDescent="0.2">
      <c r="F3853">
        <v>48</v>
      </c>
      <c r="G3853" t="s">
        <v>100</v>
      </c>
      <c r="H3853" t="s">
        <v>811</v>
      </c>
    </row>
    <row r="3854" spans="6:8" x14ac:dyDescent="0.2">
      <c r="F3854">
        <v>48</v>
      </c>
      <c r="G3854" t="s">
        <v>100</v>
      </c>
      <c r="H3854" t="s">
        <v>3016</v>
      </c>
    </row>
    <row r="3855" spans="6:8" x14ac:dyDescent="0.2">
      <c r="F3855">
        <v>48</v>
      </c>
      <c r="G3855" t="s">
        <v>100</v>
      </c>
      <c r="H3855" t="s">
        <v>3017</v>
      </c>
    </row>
    <row r="3856" spans="6:8" x14ac:dyDescent="0.2">
      <c r="F3856">
        <v>48</v>
      </c>
      <c r="G3856" t="s">
        <v>100</v>
      </c>
      <c r="H3856" t="s">
        <v>1023</v>
      </c>
    </row>
    <row r="3857" spans="6:8" x14ac:dyDescent="0.2">
      <c r="F3857">
        <v>48</v>
      </c>
      <c r="G3857" t="s">
        <v>100</v>
      </c>
      <c r="H3857" t="s">
        <v>175</v>
      </c>
    </row>
    <row r="3858" spans="6:8" x14ac:dyDescent="0.2">
      <c r="F3858">
        <v>48</v>
      </c>
      <c r="G3858" t="s">
        <v>100</v>
      </c>
      <c r="H3858" t="s">
        <v>3018</v>
      </c>
    </row>
    <row r="3859" spans="6:8" x14ac:dyDescent="0.2">
      <c r="F3859">
        <v>48</v>
      </c>
      <c r="G3859" t="s">
        <v>100</v>
      </c>
      <c r="H3859" t="s">
        <v>2842</v>
      </c>
    </row>
    <row r="3860" spans="6:8" x14ac:dyDescent="0.2">
      <c r="F3860">
        <v>48</v>
      </c>
      <c r="G3860" t="s">
        <v>100</v>
      </c>
      <c r="H3860" t="s">
        <v>3019</v>
      </c>
    </row>
    <row r="3861" spans="6:8" x14ac:dyDescent="0.2">
      <c r="F3861">
        <v>48</v>
      </c>
      <c r="G3861" t="s">
        <v>100</v>
      </c>
      <c r="H3861" t="s">
        <v>3020</v>
      </c>
    </row>
    <row r="3862" spans="6:8" x14ac:dyDescent="0.2">
      <c r="F3862">
        <v>48</v>
      </c>
      <c r="G3862" t="s">
        <v>100</v>
      </c>
      <c r="H3862" t="s">
        <v>813</v>
      </c>
    </row>
    <row r="3863" spans="6:8" x14ac:dyDescent="0.2">
      <c r="F3863">
        <v>48</v>
      </c>
      <c r="G3863" t="s">
        <v>100</v>
      </c>
      <c r="H3863" t="s">
        <v>3021</v>
      </c>
    </row>
    <row r="3864" spans="6:8" x14ac:dyDescent="0.2">
      <c r="F3864">
        <v>48</v>
      </c>
      <c r="G3864" t="s">
        <v>100</v>
      </c>
      <c r="H3864" t="s">
        <v>176</v>
      </c>
    </row>
    <row r="3865" spans="6:8" x14ac:dyDescent="0.2">
      <c r="F3865">
        <v>48</v>
      </c>
      <c r="G3865" t="s">
        <v>100</v>
      </c>
      <c r="H3865" t="s">
        <v>177</v>
      </c>
    </row>
    <row r="3866" spans="6:8" x14ac:dyDescent="0.2">
      <c r="F3866">
        <v>48</v>
      </c>
      <c r="G3866" t="s">
        <v>100</v>
      </c>
      <c r="H3866" t="s">
        <v>3022</v>
      </c>
    </row>
    <row r="3867" spans="6:8" x14ac:dyDescent="0.2">
      <c r="F3867">
        <v>48</v>
      </c>
      <c r="G3867" t="s">
        <v>100</v>
      </c>
      <c r="H3867" t="s">
        <v>181</v>
      </c>
    </row>
    <row r="3868" spans="6:8" x14ac:dyDescent="0.2">
      <c r="F3868">
        <v>48</v>
      </c>
      <c r="G3868" t="s">
        <v>100</v>
      </c>
      <c r="H3868" t="s">
        <v>3023</v>
      </c>
    </row>
    <row r="3869" spans="6:8" x14ac:dyDescent="0.2">
      <c r="F3869">
        <v>48</v>
      </c>
      <c r="G3869" t="s">
        <v>100</v>
      </c>
      <c r="H3869" t="s">
        <v>3024</v>
      </c>
    </row>
    <row r="3870" spans="6:8" x14ac:dyDescent="0.2">
      <c r="F3870">
        <v>48</v>
      </c>
      <c r="G3870" t="s">
        <v>100</v>
      </c>
      <c r="H3870" t="s">
        <v>3025</v>
      </c>
    </row>
    <row r="3871" spans="6:8" x14ac:dyDescent="0.2">
      <c r="F3871">
        <v>48</v>
      </c>
      <c r="G3871" t="s">
        <v>100</v>
      </c>
      <c r="H3871" t="s">
        <v>3026</v>
      </c>
    </row>
    <row r="3872" spans="6:8" x14ac:dyDescent="0.2">
      <c r="F3872">
        <v>48</v>
      </c>
      <c r="G3872" t="s">
        <v>100</v>
      </c>
      <c r="H3872" t="s">
        <v>3027</v>
      </c>
    </row>
    <row r="3873" spans="6:8" x14ac:dyDescent="0.2">
      <c r="F3873">
        <v>48</v>
      </c>
      <c r="G3873" t="s">
        <v>100</v>
      </c>
      <c r="H3873" t="s">
        <v>125</v>
      </c>
    </row>
    <row r="3874" spans="6:8" x14ac:dyDescent="0.2">
      <c r="F3874">
        <v>48</v>
      </c>
      <c r="G3874" t="s">
        <v>100</v>
      </c>
      <c r="H3874" t="s">
        <v>3028</v>
      </c>
    </row>
    <row r="3875" spans="6:8" x14ac:dyDescent="0.2">
      <c r="F3875">
        <v>48</v>
      </c>
      <c r="G3875" t="s">
        <v>100</v>
      </c>
      <c r="H3875" t="s">
        <v>955</v>
      </c>
    </row>
    <row r="3876" spans="6:8" x14ac:dyDescent="0.2">
      <c r="F3876">
        <v>48</v>
      </c>
      <c r="G3876" t="s">
        <v>100</v>
      </c>
      <c r="H3876" t="s">
        <v>3029</v>
      </c>
    </row>
    <row r="3877" spans="6:8" x14ac:dyDescent="0.2">
      <c r="F3877">
        <v>48</v>
      </c>
      <c r="G3877" t="s">
        <v>100</v>
      </c>
      <c r="H3877" t="s">
        <v>3030</v>
      </c>
    </row>
    <row r="3878" spans="6:8" x14ac:dyDescent="0.2">
      <c r="F3878">
        <v>48</v>
      </c>
      <c r="G3878" t="s">
        <v>100</v>
      </c>
      <c r="H3878" t="s">
        <v>3031</v>
      </c>
    </row>
    <row r="3879" spans="6:8" x14ac:dyDescent="0.2">
      <c r="F3879">
        <v>48</v>
      </c>
      <c r="G3879" t="s">
        <v>100</v>
      </c>
      <c r="H3879" t="s">
        <v>3032</v>
      </c>
    </row>
    <row r="3880" spans="6:8" x14ac:dyDescent="0.2">
      <c r="F3880">
        <v>48</v>
      </c>
      <c r="G3880" t="s">
        <v>100</v>
      </c>
      <c r="H3880" t="s">
        <v>3033</v>
      </c>
    </row>
    <row r="3881" spans="6:8" x14ac:dyDescent="0.2">
      <c r="F3881">
        <v>48</v>
      </c>
      <c r="G3881" t="s">
        <v>100</v>
      </c>
      <c r="H3881" t="s">
        <v>2974</v>
      </c>
    </row>
    <row r="3882" spans="6:8" x14ac:dyDescent="0.2">
      <c r="F3882">
        <v>48</v>
      </c>
      <c r="G3882" t="s">
        <v>100</v>
      </c>
      <c r="H3882" t="s">
        <v>3034</v>
      </c>
    </row>
    <row r="3883" spans="6:8" x14ac:dyDescent="0.2">
      <c r="F3883">
        <v>48</v>
      </c>
      <c r="G3883" t="s">
        <v>100</v>
      </c>
      <c r="H3883" t="s">
        <v>3035</v>
      </c>
    </row>
    <row r="3884" spans="6:8" x14ac:dyDescent="0.2">
      <c r="F3884">
        <v>48</v>
      </c>
      <c r="G3884" t="s">
        <v>100</v>
      </c>
      <c r="H3884" t="s">
        <v>3036</v>
      </c>
    </row>
    <row r="3885" spans="6:8" x14ac:dyDescent="0.2">
      <c r="F3885">
        <v>48</v>
      </c>
      <c r="G3885" t="s">
        <v>100</v>
      </c>
      <c r="H3885" t="s">
        <v>191</v>
      </c>
    </row>
    <row r="3886" spans="6:8" x14ac:dyDescent="0.2">
      <c r="F3886">
        <v>48</v>
      </c>
      <c r="G3886" t="s">
        <v>100</v>
      </c>
      <c r="H3886" t="s">
        <v>695</v>
      </c>
    </row>
    <row r="3887" spans="6:8" x14ac:dyDescent="0.2">
      <c r="F3887">
        <v>48</v>
      </c>
      <c r="G3887" t="s">
        <v>100</v>
      </c>
      <c r="H3887" t="s">
        <v>3037</v>
      </c>
    </row>
    <row r="3888" spans="6:8" x14ac:dyDescent="0.2">
      <c r="F3888">
        <v>48</v>
      </c>
      <c r="G3888" t="s">
        <v>100</v>
      </c>
      <c r="H3888" t="s">
        <v>403</v>
      </c>
    </row>
    <row r="3889" spans="6:8" x14ac:dyDescent="0.2">
      <c r="F3889">
        <v>48</v>
      </c>
      <c r="G3889" t="s">
        <v>100</v>
      </c>
      <c r="H3889" t="s">
        <v>3038</v>
      </c>
    </row>
    <row r="3890" spans="6:8" x14ac:dyDescent="0.2">
      <c r="F3890">
        <v>48</v>
      </c>
      <c r="G3890" t="s">
        <v>100</v>
      </c>
      <c r="H3890" t="s">
        <v>3039</v>
      </c>
    </row>
    <row r="3891" spans="6:8" x14ac:dyDescent="0.2">
      <c r="F3891">
        <v>48</v>
      </c>
      <c r="G3891" t="s">
        <v>100</v>
      </c>
      <c r="H3891" t="s">
        <v>3040</v>
      </c>
    </row>
    <row r="3892" spans="6:8" x14ac:dyDescent="0.2">
      <c r="F3892">
        <v>48</v>
      </c>
      <c r="G3892" t="s">
        <v>100</v>
      </c>
      <c r="H3892" t="s">
        <v>3041</v>
      </c>
    </row>
    <row r="3893" spans="6:8" x14ac:dyDescent="0.2">
      <c r="F3893">
        <v>48</v>
      </c>
      <c r="G3893" t="s">
        <v>100</v>
      </c>
      <c r="H3893" t="s">
        <v>3042</v>
      </c>
    </row>
    <row r="3894" spans="6:8" x14ac:dyDescent="0.2">
      <c r="F3894">
        <v>48</v>
      </c>
      <c r="G3894" t="s">
        <v>100</v>
      </c>
      <c r="H3894" t="s">
        <v>627</v>
      </c>
    </row>
    <row r="3895" spans="6:8" x14ac:dyDescent="0.2">
      <c r="F3895">
        <v>48</v>
      </c>
      <c r="G3895" t="s">
        <v>100</v>
      </c>
      <c r="H3895" t="s">
        <v>3043</v>
      </c>
    </row>
    <row r="3896" spans="6:8" x14ac:dyDescent="0.2">
      <c r="F3896">
        <v>48</v>
      </c>
      <c r="G3896" t="s">
        <v>100</v>
      </c>
      <c r="H3896" t="s">
        <v>3044</v>
      </c>
    </row>
    <row r="3897" spans="6:8" x14ac:dyDescent="0.2">
      <c r="F3897">
        <v>48</v>
      </c>
      <c r="G3897" t="s">
        <v>100</v>
      </c>
      <c r="H3897" t="s">
        <v>822</v>
      </c>
    </row>
    <row r="3898" spans="6:8" x14ac:dyDescent="0.2">
      <c r="F3898">
        <v>48</v>
      </c>
      <c r="G3898" t="s">
        <v>100</v>
      </c>
      <c r="H3898" t="s">
        <v>409</v>
      </c>
    </row>
    <row r="3899" spans="6:8" x14ac:dyDescent="0.2">
      <c r="F3899">
        <v>48</v>
      </c>
      <c r="G3899" t="s">
        <v>100</v>
      </c>
      <c r="H3899" t="s">
        <v>959</v>
      </c>
    </row>
    <row r="3900" spans="6:8" x14ac:dyDescent="0.2">
      <c r="F3900">
        <v>48</v>
      </c>
      <c r="G3900" t="s">
        <v>100</v>
      </c>
      <c r="H3900" t="s">
        <v>3045</v>
      </c>
    </row>
    <row r="3901" spans="6:8" x14ac:dyDescent="0.2">
      <c r="F3901">
        <v>48</v>
      </c>
      <c r="G3901" t="s">
        <v>100</v>
      </c>
      <c r="H3901" t="s">
        <v>3046</v>
      </c>
    </row>
    <row r="3902" spans="6:8" x14ac:dyDescent="0.2">
      <c r="F3902">
        <v>48</v>
      </c>
      <c r="G3902" t="s">
        <v>100</v>
      </c>
      <c r="H3902" t="s">
        <v>705</v>
      </c>
    </row>
    <row r="3903" spans="6:8" x14ac:dyDescent="0.2">
      <c r="F3903">
        <v>48</v>
      </c>
      <c r="G3903" t="s">
        <v>100</v>
      </c>
      <c r="H3903" t="s">
        <v>196</v>
      </c>
    </row>
    <row r="3904" spans="6:8" x14ac:dyDescent="0.2">
      <c r="F3904">
        <v>48</v>
      </c>
      <c r="G3904" t="s">
        <v>100</v>
      </c>
      <c r="H3904" t="s">
        <v>3047</v>
      </c>
    </row>
    <row r="3905" spans="6:8" x14ac:dyDescent="0.2">
      <c r="F3905">
        <v>48</v>
      </c>
      <c r="G3905" t="s">
        <v>100</v>
      </c>
      <c r="H3905" t="s">
        <v>706</v>
      </c>
    </row>
    <row r="3906" spans="6:8" x14ac:dyDescent="0.2">
      <c r="F3906">
        <v>48</v>
      </c>
      <c r="G3906" t="s">
        <v>100</v>
      </c>
      <c r="H3906" t="s">
        <v>3048</v>
      </c>
    </row>
    <row r="3907" spans="6:8" x14ac:dyDescent="0.2">
      <c r="F3907">
        <v>48</v>
      </c>
      <c r="G3907" t="s">
        <v>100</v>
      </c>
      <c r="H3907" t="s">
        <v>3049</v>
      </c>
    </row>
    <row r="3908" spans="6:8" x14ac:dyDescent="0.2">
      <c r="F3908">
        <v>48</v>
      </c>
      <c r="G3908" t="s">
        <v>100</v>
      </c>
      <c r="H3908" t="s">
        <v>197</v>
      </c>
    </row>
    <row r="3909" spans="6:8" x14ac:dyDescent="0.2">
      <c r="F3909">
        <v>48</v>
      </c>
      <c r="G3909" t="s">
        <v>100</v>
      </c>
      <c r="H3909" t="s">
        <v>3050</v>
      </c>
    </row>
    <row r="3910" spans="6:8" x14ac:dyDescent="0.2">
      <c r="F3910">
        <v>48</v>
      </c>
      <c r="G3910" t="s">
        <v>100</v>
      </c>
      <c r="H3910" t="s">
        <v>3051</v>
      </c>
    </row>
    <row r="3911" spans="6:8" x14ac:dyDescent="0.2">
      <c r="F3911">
        <v>48</v>
      </c>
      <c r="G3911" t="s">
        <v>100</v>
      </c>
      <c r="H3911" t="s">
        <v>3052</v>
      </c>
    </row>
    <row r="3912" spans="6:8" x14ac:dyDescent="0.2">
      <c r="F3912">
        <v>48</v>
      </c>
      <c r="G3912" t="s">
        <v>100</v>
      </c>
      <c r="H3912" t="s">
        <v>3053</v>
      </c>
    </row>
    <row r="3913" spans="6:8" x14ac:dyDescent="0.2">
      <c r="F3913">
        <v>48</v>
      </c>
      <c r="G3913" t="s">
        <v>100</v>
      </c>
      <c r="H3913" t="s">
        <v>3054</v>
      </c>
    </row>
    <row r="3914" spans="6:8" x14ac:dyDescent="0.2">
      <c r="F3914">
        <v>48</v>
      </c>
      <c r="G3914" t="s">
        <v>100</v>
      </c>
      <c r="H3914" t="s">
        <v>3055</v>
      </c>
    </row>
    <row r="3915" spans="6:8" x14ac:dyDescent="0.2">
      <c r="F3915">
        <v>48</v>
      </c>
      <c r="G3915" t="s">
        <v>100</v>
      </c>
      <c r="H3915" t="s">
        <v>3056</v>
      </c>
    </row>
    <row r="3916" spans="6:8" x14ac:dyDescent="0.2">
      <c r="F3916">
        <v>48</v>
      </c>
      <c r="G3916" t="s">
        <v>100</v>
      </c>
      <c r="H3916" t="s">
        <v>3057</v>
      </c>
    </row>
    <row r="3917" spans="6:8" x14ac:dyDescent="0.2">
      <c r="F3917">
        <v>48</v>
      </c>
      <c r="G3917" t="s">
        <v>100</v>
      </c>
      <c r="H3917" t="s">
        <v>3058</v>
      </c>
    </row>
    <row r="3918" spans="6:8" x14ac:dyDescent="0.2">
      <c r="F3918">
        <v>48</v>
      </c>
      <c r="G3918" t="s">
        <v>100</v>
      </c>
      <c r="H3918" t="s">
        <v>964</v>
      </c>
    </row>
    <row r="3919" spans="6:8" x14ac:dyDescent="0.2">
      <c r="F3919">
        <v>48</v>
      </c>
      <c r="G3919" t="s">
        <v>100</v>
      </c>
      <c r="H3919" t="s">
        <v>1035</v>
      </c>
    </row>
    <row r="3920" spans="6:8" x14ac:dyDescent="0.2">
      <c r="F3920">
        <v>48</v>
      </c>
      <c r="G3920" t="s">
        <v>100</v>
      </c>
      <c r="H3920" t="s">
        <v>3059</v>
      </c>
    </row>
    <row r="3921" spans="6:8" x14ac:dyDescent="0.2">
      <c r="F3921">
        <v>48</v>
      </c>
      <c r="G3921" t="s">
        <v>100</v>
      </c>
      <c r="H3921" t="s">
        <v>3060</v>
      </c>
    </row>
    <row r="3922" spans="6:8" x14ac:dyDescent="0.2">
      <c r="F3922">
        <v>48</v>
      </c>
      <c r="G3922" t="s">
        <v>100</v>
      </c>
      <c r="H3922" t="s">
        <v>2599</v>
      </c>
    </row>
    <row r="3923" spans="6:8" x14ac:dyDescent="0.2">
      <c r="F3923">
        <v>48</v>
      </c>
      <c r="G3923" t="s">
        <v>100</v>
      </c>
      <c r="H3923" t="s">
        <v>200</v>
      </c>
    </row>
    <row r="3924" spans="6:8" x14ac:dyDescent="0.2">
      <c r="F3924">
        <v>48</v>
      </c>
      <c r="G3924" t="s">
        <v>100</v>
      </c>
      <c r="H3924" t="s">
        <v>715</v>
      </c>
    </row>
    <row r="3925" spans="6:8" x14ac:dyDescent="0.2">
      <c r="F3925">
        <v>48</v>
      </c>
      <c r="G3925" t="s">
        <v>100</v>
      </c>
      <c r="H3925" t="s">
        <v>633</v>
      </c>
    </row>
    <row r="3926" spans="6:8" x14ac:dyDescent="0.2">
      <c r="F3926">
        <v>48</v>
      </c>
      <c r="G3926" t="s">
        <v>100</v>
      </c>
      <c r="H3926" t="s">
        <v>3061</v>
      </c>
    </row>
    <row r="3927" spans="6:8" x14ac:dyDescent="0.2">
      <c r="F3927">
        <v>48</v>
      </c>
      <c r="G3927" t="s">
        <v>100</v>
      </c>
      <c r="H3927" t="s">
        <v>2981</v>
      </c>
    </row>
    <row r="3928" spans="6:8" x14ac:dyDescent="0.2">
      <c r="F3928">
        <v>48</v>
      </c>
      <c r="G3928" t="s">
        <v>100</v>
      </c>
      <c r="H3928" t="s">
        <v>826</v>
      </c>
    </row>
    <row r="3929" spans="6:8" x14ac:dyDescent="0.2">
      <c r="F3929">
        <v>48</v>
      </c>
      <c r="G3929" t="s">
        <v>100</v>
      </c>
      <c r="H3929" t="s">
        <v>718</v>
      </c>
    </row>
    <row r="3930" spans="6:8" x14ac:dyDescent="0.2">
      <c r="F3930">
        <v>48</v>
      </c>
      <c r="G3930" t="s">
        <v>100</v>
      </c>
      <c r="H3930" t="s">
        <v>872</v>
      </c>
    </row>
    <row r="3931" spans="6:8" x14ac:dyDescent="0.2">
      <c r="F3931">
        <v>48</v>
      </c>
      <c r="G3931" t="s">
        <v>100</v>
      </c>
      <c r="H3931" t="s">
        <v>3062</v>
      </c>
    </row>
    <row r="3932" spans="6:8" x14ac:dyDescent="0.2">
      <c r="F3932">
        <v>48</v>
      </c>
      <c r="G3932" t="s">
        <v>100</v>
      </c>
      <c r="H3932" t="s">
        <v>969</v>
      </c>
    </row>
    <row r="3933" spans="6:8" x14ac:dyDescent="0.2">
      <c r="F3933">
        <v>48</v>
      </c>
      <c r="G3933" t="s">
        <v>100</v>
      </c>
      <c r="H3933" t="s">
        <v>3063</v>
      </c>
    </row>
    <row r="3934" spans="6:8" x14ac:dyDescent="0.2">
      <c r="F3934">
        <v>48</v>
      </c>
      <c r="G3934" t="s">
        <v>100</v>
      </c>
      <c r="H3934" t="s">
        <v>3064</v>
      </c>
    </row>
    <row r="3935" spans="6:8" x14ac:dyDescent="0.2">
      <c r="F3935">
        <v>48</v>
      </c>
      <c r="G3935" t="s">
        <v>100</v>
      </c>
      <c r="H3935" t="s">
        <v>827</v>
      </c>
    </row>
    <row r="3936" spans="6:8" x14ac:dyDescent="0.2">
      <c r="F3936">
        <v>48</v>
      </c>
      <c r="G3936" t="s">
        <v>100</v>
      </c>
      <c r="H3936" t="s">
        <v>2601</v>
      </c>
    </row>
    <row r="3937" spans="6:8" x14ac:dyDescent="0.2">
      <c r="F3937">
        <v>48</v>
      </c>
      <c r="G3937" t="s">
        <v>100</v>
      </c>
      <c r="H3937" t="s">
        <v>2245</v>
      </c>
    </row>
    <row r="3938" spans="6:8" x14ac:dyDescent="0.2">
      <c r="F3938">
        <v>48</v>
      </c>
      <c r="G3938" t="s">
        <v>100</v>
      </c>
      <c r="H3938" t="s">
        <v>3065</v>
      </c>
    </row>
    <row r="3939" spans="6:8" x14ac:dyDescent="0.2">
      <c r="F3939">
        <v>48</v>
      </c>
      <c r="G3939" t="s">
        <v>100</v>
      </c>
      <c r="H3939" t="s">
        <v>3066</v>
      </c>
    </row>
    <row r="3940" spans="6:8" x14ac:dyDescent="0.2">
      <c r="F3940">
        <v>48</v>
      </c>
      <c r="G3940" t="s">
        <v>100</v>
      </c>
      <c r="H3940" t="s">
        <v>1040</v>
      </c>
    </row>
    <row r="3941" spans="6:8" x14ac:dyDescent="0.2">
      <c r="F3941">
        <v>48</v>
      </c>
      <c r="G3941" t="s">
        <v>100</v>
      </c>
      <c r="H3941" t="s">
        <v>202</v>
      </c>
    </row>
    <row r="3942" spans="6:8" x14ac:dyDescent="0.2">
      <c r="F3942">
        <v>48</v>
      </c>
      <c r="G3942" t="s">
        <v>100</v>
      </c>
      <c r="H3942" t="s">
        <v>301</v>
      </c>
    </row>
    <row r="3943" spans="6:8" x14ac:dyDescent="0.2">
      <c r="F3943">
        <v>48</v>
      </c>
      <c r="G3943" t="s">
        <v>100</v>
      </c>
      <c r="H3943" t="s">
        <v>3067</v>
      </c>
    </row>
    <row r="3944" spans="6:8" x14ac:dyDescent="0.2">
      <c r="F3944">
        <v>48</v>
      </c>
      <c r="G3944" t="s">
        <v>100</v>
      </c>
      <c r="H3944" t="s">
        <v>3068</v>
      </c>
    </row>
    <row r="3945" spans="6:8" x14ac:dyDescent="0.2">
      <c r="F3945">
        <v>48</v>
      </c>
      <c r="G3945" t="s">
        <v>100</v>
      </c>
      <c r="H3945" t="s">
        <v>2952</v>
      </c>
    </row>
    <row r="3946" spans="6:8" x14ac:dyDescent="0.2">
      <c r="F3946">
        <v>48</v>
      </c>
      <c r="G3946" t="s">
        <v>100</v>
      </c>
      <c r="H3946" t="s">
        <v>3069</v>
      </c>
    </row>
    <row r="3947" spans="6:8" x14ac:dyDescent="0.2">
      <c r="F3947">
        <v>48</v>
      </c>
      <c r="G3947" t="s">
        <v>100</v>
      </c>
      <c r="H3947" t="s">
        <v>3070</v>
      </c>
    </row>
    <row r="3948" spans="6:8" x14ac:dyDescent="0.2">
      <c r="F3948">
        <v>48</v>
      </c>
      <c r="G3948" t="s">
        <v>100</v>
      </c>
      <c r="H3948" t="s">
        <v>203</v>
      </c>
    </row>
    <row r="3949" spans="6:8" x14ac:dyDescent="0.2">
      <c r="F3949">
        <v>48</v>
      </c>
      <c r="G3949" t="s">
        <v>100</v>
      </c>
      <c r="H3949" t="s">
        <v>722</v>
      </c>
    </row>
    <row r="3950" spans="6:8" x14ac:dyDescent="0.2">
      <c r="F3950">
        <v>48</v>
      </c>
      <c r="G3950" t="s">
        <v>100</v>
      </c>
      <c r="H3950" t="s">
        <v>723</v>
      </c>
    </row>
    <row r="3951" spans="6:8" x14ac:dyDescent="0.2">
      <c r="F3951">
        <v>48</v>
      </c>
      <c r="G3951" t="s">
        <v>100</v>
      </c>
      <c r="H3951" t="s">
        <v>204</v>
      </c>
    </row>
    <row r="3952" spans="6:8" x14ac:dyDescent="0.2">
      <c r="F3952">
        <v>48</v>
      </c>
      <c r="G3952" t="s">
        <v>100</v>
      </c>
      <c r="H3952" t="s">
        <v>3071</v>
      </c>
    </row>
    <row r="3953" spans="6:8" x14ac:dyDescent="0.2">
      <c r="F3953">
        <v>48</v>
      </c>
      <c r="G3953" t="s">
        <v>100</v>
      </c>
      <c r="H3953" t="s">
        <v>3072</v>
      </c>
    </row>
    <row r="3954" spans="6:8" x14ac:dyDescent="0.2">
      <c r="F3954">
        <v>48</v>
      </c>
      <c r="G3954" t="s">
        <v>100</v>
      </c>
      <c r="H3954" t="s">
        <v>304</v>
      </c>
    </row>
    <row r="3955" spans="6:8" x14ac:dyDescent="0.2">
      <c r="F3955">
        <v>48</v>
      </c>
      <c r="G3955" t="s">
        <v>100</v>
      </c>
      <c r="H3955" t="s">
        <v>725</v>
      </c>
    </row>
    <row r="3956" spans="6:8" x14ac:dyDescent="0.2">
      <c r="F3956">
        <v>48</v>
      </c>
      <c r="G3956" t="s">
        <v>100</v>
      </c>
      <c r="H3956" t="s">
        <v>3073</v>
      </c>
    </row>
    <row r="3957" spans="6:8" x14ac:dyDescent="0.2">
      <c r="F3957">
        <v>48</v>
      </c>
      <c r="G3957" t="s">
        <v>100</v>
      </c>
      <c r="H3957" t="s">
        <v>3074</v>
      </c>
    </row>
    <row r="3958" spans="6:8" x14ac:dyDescent="0.2">
      <c r="F3958">
        <v>48</v>
      </c>
      <c r="G3958" t="s">
        <v>100</v>
      </c>
      <c r="H3958" t="s">
        <v>833</v>
      </c>
    </row>
    <row r="3959" spans="6:8" x14ac:dyDescent="0.2">
      <c r="F3959">
        <v>48</v>
      </c>
      <c r="G3959" t="s">
        <v>100</v>
      </c>
      <c r="H3959" t="s">
        <v>3075</v>
      </c>
    </row>
    <row r="3960" spans="6:8" x14ac:dyDescent="0.2">
      <c r="F3960">
        <v>48</v>
      </c>
      <c r="G3960" t="s">
        <v>100</v>
      </c>
      <c r="H3960" t="s">
        <v>612</v>
      </c>
    </row>
    <row r="3961" spans="6:8" x14ac:dyDescent="0.2">
      <c r="F3961">
        <v>48</v>
      </c>
      <c r="G3961" t="s">
        <v>100</v>
      </c>
      <c r="H3961" t="s">
        <v>3076</v>
      </c>
    </row>
    <row r="3962" spans="6:8" x14ac:dyDescent="0.2">
      <c r="F3962">
        <v>48</v>
      </c>
      <c r="G3962" t="s">
        <v>100</v>
      </c>
      <c r="H3962" t="s">
        <v>3077</v>
      </c>
    </row>
    <row r="3963" spans="6:8" x14ac:dyDescent="0.2">
      <c r="F3963">
        <v>48</v>
      </c>
      <c r="G3963" t="s">
        <v>100</v>
      </c>
      <c r="H3963" t="s">
        <v>3078</v>
      </c>
    </row>
    <row r="3964" spans="6:8" x14ac:dyDescent="0.2">
      <c r="F3964">
        <v>48</v>
      </c>
      <c r="G3964" t="s">
        <v>100</v>
      </c>
      <c r="H3964" t="s">
        <v>3079</v>
      </c>
    </row>
    <row r="3965" spans="6:8" x14ac:dyDescent="0.2">
      <c r="F3965">
        <v>48</v>
      </c>
      <c r="G3965" t="s">
        <v>100</v>
      </c>
      <c r="H3965" t="s">
        <v>3080</v>
      </c>
    </row>
    <row r="3966" spans="6:8" x14ac:dyDescent="0.2">
      <c r="F3966">
        <v>48</v>
      </c>
      <c r="G3966" t="s">
        <v>100</v>
      </c>
      <c r="H3966" t="s">
        <v>834</v>
      </c>
    </row>
    <row r="3967" spans="6:8" x14ac:dyDescent="0.2">
      <c r="F3967">
        <v>48</v>
      </c>
      <c r="G3967" t="s">
        <v>100</v>
      </c>
      <c r="H3967" t="s">
        <v>835</v>
      </c>
    </row>
    <row r="3968" spans="6:8" x14ac:dyDescent="0.2">
      <c r="F3968">
        <v>48</v>
      </c>
      <c r="G3968" t="s">
        <v>100</v>
      </c>
      <c r="H3968" t="s">
        <v>205</v>
      </c>
    </row>
    <row r="3969" spans="6:8" x14ac:dyDescent="0.2">
      <c r="F3969">
        <v>48</v>
      </c>
      <c r="G3969" t="s">
        <v>100</v>
      </c>
      <c r="H3969" t="s">
        <v>3081</v>
      </c>
    </row>
    <row r="3970" spans="6:8" x14ac:dyDescent="0.2">
      <c r="F3970">
        <v>48</v>
      </c>
      <c r="G3970" t="s">
        <v>100</v>
      </c>
      <c r="H3970" t="s">
        <v>3082</v>
      </c>
    </row>
    <row r="3971" spans="6:8" x14ac:dyDescent="0.2">
      <c r="F3971">
        <v>48</v>
      </c>
      <c r="G3971" t="s">
        <v>100</v>
      </c>
      <c r="H3971" t="s">
        <v>3083</v>
      </c>
    </row>
    <row r="3972" spans="6:8" x14ac:dyDescent="0.2">
      <c r="F3972">
        <v>48</v>
      </c>
      <c r="G3972" t="s">
        <v>100</v>
      </c>
      <c r="H3972" t="s">
        <v>208</v>
      </c>
    </row>
    <row r="3973" spans="6:8" x14ac:dyDescent="0.2">
      <c r="F3973">
        <v>48</v>
      </c>
      <c r="G3973" t="s">
        <v>100</v>
      </c>
      <c r="H3973" t="s">
        <v>641</v>
      </c>
    </row>
    <row r="3974" spans="6:8" x14ac:dyDescent="0.2">
      <c r="F3974">
        <v>48</v>
      </c>
      <c r="G3974" t="s">
        <v>100</v>
      </c>
      <c r="H3974" t="s">
        <v>643</v>
      </c>
    </row>
    <row r="3975" spans="6:8" x14ac:dyDescent="0.2">
      <c r="F3975">
        <v>48</v>
      </c>
      <c r="G3975" t="s">
        <v>100</v>
      </c>
      <c r="H3975" t="s">
        <v>209</v>
      </c>
    </row>
    <row r="3976" spans="6:8" x14ac:dyDescent="0.2">
      <c r="F3976">
        <v>48</v>
      </c>
      <c r="G3976" t="s">
        <v>100</v>
      </c>
      <c r="H3976" t="s">
        <v>3084</v>
      </c>
    </row>
    <row r="3977" spans="6:8" x14ac:dyDescent="0.2">
      <c r="F3977">
        <v>48</v>
      </c>
      <c r="G3977" t="s">
        <v>100</v>
      </c>
      <c r="H3977" t="s">
        <v>3085</v>
      </c>
    </row>
    <row r="3978" spans="6:8" x14ac:dyDescent="0.2">
      <c r="F3978">
        <v>48</v>
      </c>
      <c r="G3978" t="s">
        <v>100</v>
      </c>
      <c r="H3978" t="s">
        <v>3086</v>
      </c>
    </row>
    <row r="3979" spans="6:8" x14ac:dyDescent="0.2">
      <c r="F3979">
        <v>48</v>
      </c>
      <c r="G3979" t="s">
        <v>100</v>
      </c>
      <c r="H3979" t="s">
        <v>3087</v>
      </c>
    </row>
    <row r="3980" spans="6:8" x14ac:dyDescent="0.2">
      <c r="F3980">
        <v>48</v>
      </c>
      <c r="G3980" t="s">
        <v>100</v>
      </c>
      <c r="H3980" t="s">
        <v>3088</v>
      </c>
    </row>
    <row r="3981" spans="6:8" x14ac:dyDescent="0.2">
      <c r="F3981">
        <v>48</v>
      </c>
      <c r="G3981" t="s">
        <v>100</v>
      </c>
      <c r="H3981" t="s">
        <v>3089</v>
      </c>
    </row>
    <row r="3982" spans="6:8" x14ac:dyDescent="0.2">
      <c r="F3982">
        <v>48</v>
      </c>
      <c r="G3982" t="s">
        <v>100</v>
      </c>
      <c r="H3982" t="s">
        <v>212</v>
      </c>
    </row>
    <row r="3983" spans="6:8" x14ac:dyDescent="0.2">
      <c r="F3983">
        <v>48</v>
      </c>
      <c r="G3983" t="s">
        <v>100</v>
      </c>
      <c r="H3983" t="s">
        <v>214</v>
      </c>
    </row>
    <row r="3984" spans="6:8" x14ac:dyDescent="0.2">
      <c r="F3984">
        <v>48</v>
      </c>
      <c r="G3984" t="s">
        <v>100</v>
      </c>
      <c r="H3984" t="s">
        <v>645</v>
      </c>
    </row>
    <row r="3985" spans="6:8" x14ac:dyDescent="0.2">
      <c r="F3985">
        <v>48</v>
      </c>
      <c r="G3985" t="s">
        <v>100</v>
      </c>
      <c r="H3985" t="s">
        <v>841</v>
      </c>
    </row>
    <row r="3986" spans="6:8" x14ac:dyDescent="0.2">
      <c r="F3986">
        <v>48</v>
      </c>
      <c r="G3986" t="s">
        <v>100</v>
      </c>
      <c r="H3986" t="s">
        <v>3093</v>
      </c>
    </row>
    <row r="3987" spans="6:8" x14ac:dyDescent="0.2">
      <c r="F3987">
        <v>48</v>
      </c>
      <c r="G3987" t="s">
        <v>100</v>
      </c>
      <c r="H3987" t="s">
        <v>3094</v>
      </c>
    </row>
    <row r="3988" spans="6:8" x14ac:dyDescent="0.2">
      <c r="F3988">
        <v>48</v>
      </c>
      <c r="G3988" t="s">
        <v>100</v>
      </c>
      <c r="H3988" t="s">
        <v>3090</v>
      </c>
    </row>
    <row r="3989" spans="6:8" x14ac:dyDescent="0.2">
      <c r="F3989">
        <v>48</v>
      </c>
      <c r="G3989" t="s">
        <v>100</v>
      </c>
      <c r="H3989" t="s">
        <v>3091</v>
      </c>
    </row>
    <row r="3990" spans="6:8" x14ac:dyDescent="0.2">
      <c r="F3990">
        <v>48</v>
      </c>
      <c r="G3990" t="s">
        <v>100</v>
      </c>
      <c r="H3990" t="s">
        <v>3092</v>
      </c>
    </row>
    <row r="3991" spans="6:8" x14ac:dyDescent="0.2">
      <c r="F3991">
        <v>48</v>
      </c>
      <c r="G3991" t="s">
        <v>100</v>
      </c>
      <c r="H3991" t="s">
        <v>2761</v>
      </c>
    </row>
    <row r="3992" spans="6:8" x14ac:dyDescent="0.2">
      <c r="F3992">
        <v>48</v>
      </c>
      <c r="G3992" t="s">
        <v>100</v>
      </c>
      <c r="H3992" t="s">
        <v>843</v>
      </c>
    </row>
    <row r="3993" spans="6:8" x14ac:dyDescent="0.2">
      <c r="F3993">
        <v>48</v>
      </c>
      <c r="G3993" t="s">
        <v>100</v>
      </c>
      <c r="H3993" t="s">
        <v>2073</v>
      </c>
    </row>
    <row r="3994" spans="6:8" x14ac:dyDescent="0.2">
      <c r="F3994">
        <v>48</v>
      </c>
      <c r="G3994" t="s">
        <v>100</v>
      </c>
      <c r="H3994" t="s">
        <v>3095</v>
      </c>
    </row>
    <row r="3995" spans="6:8" x14ac:dyDescent="0.2">
      <c r="F3995">
        <v>48</v>
      </c>
      <c r="G3995" t="s">
        <v>100</v>
      </c>
      <c r="H3995" t="s">
        <v>927</v>
      </c>
    </row>
    <row r="3996" spans="6:8" x14ac:dyDescent="0.2">
      <c r="F3996">
        <v>48</v>
      </c>
      <c r="G3996" t="s">
        <v>100</v>
      </c>
      <c r="H3996" t="s">
        <v>733</v>
      </c>
    </row>
    <row r="3997" spans="6:8" x14ac:dyDescent="0.2">
      <c r="F3997">
        <v>48</v>
      </c>
      <c r="G3997" t="s">
        <v>100</v>
      </c>
      <c r="H3997" t="s">
        <v>3096</v>
      </c>
    </row>
    <row r="3998" spans="6:8" x14ac:dyDescent="0.2">
      <c r="F3998">
        <v>48</v>
      </c>
      <c r="G3998" t="s">
        <v>100</v>
      </c>
      <c r="H3998" t="s">
        <v>218</v>
      </c>
    </row>
    <row r="3999" spans="6:8" x14ac:dyDescent="0.2">
      <c r="F3999">
        <v>48</v>
      </c>
      <c r="G3999" t="s">
        <v>100</v>
      </c>
      <c r="H3999" t="s">
        <v>2684</v>
      </c>
    </row>
    <row r="4000" spans="6:8" x14ac:dyDescent="0.2">
      <c r="F4000">
        <v>48</v>
      </c>
      <c r="G4000" t="s">
        <v>100</v>
      </c>
      <c r="H4000" t="s">
        <v>979</v>
      </c>
    </row>
    <row r="4001" spans="6:8" x14ac:dyDescent="0.2">
      <c r="F4001">
        <v>48</v>
      </c>
      <c r="G4001" t="s">
        <v>100</v>
      </c>
      <c r="H4001" t="s">
        <v>3097</v>
      </c>
    </row>
    <row r="4002" spans="6:8" x14ac:dyDescent="0.2">
      <c r="F4002">
        <v>48</v>
      </c>
      <c r="G4002" t="s">
        <v>100</v>
      </c>
      <c r="H4002" t="s">
        <v>3098</v>
      </c>
    </row>
    <row r="4003" spans="6:8" x14ac:dyDescent="0.2">
      <c r="F4003">
        <v>48</v>
      </c>
      <c r="G4003" t="s">
        <v>100</v>
      </c>
      <c r="H4003" t="s">
        <v>3099</v>
      </c>
    </row>
    <row r="4004" spans="6:8" x14ac:dyDescent="0.2">
      <c r="F4004">
        <v>48</v>
      </c>
      <c r="G4004" t="s">
        <v>100</v>
      </c>
      <c r="H4004" t="s">
        <v>311</v>
      </c>
    </row>
    <row r="4005" spans="6:8" x14ac:dyDescent="0.2">
      <c r="F4005">
        <v>48</v>
      </c>
      <c r="G4005" t="s">
        <v>100</v>
      </c>
      <c r="H4005" t="s">
        <v>3100</v>
      </c>
    </row>
    <row r="4006" spans="6:8" x14ac:dyDescent="0.2">
      <c r="F4006">
        <v>48</v>
      </c>
      <c r="G4006" t="s">
        <v>100</v>
      </c>
      <c r="H4006" t="s">
        <v>3101</v>
      </c>
    </row>
    <row r="4007" spans="6:8" x14ac:dyDescent="0.2">
      <c r="F4007">
        <v>48</v>
      </c>
      <c r="G4007" t="s">
        <v>100</v>
      </c>
      <c r="H4007" t="s">
        <v>3102</v>
      </c>
    </row>
    <row r="4008" spans="6:8" x14ac:dyDescent="0.2">
      <c r="F4008">
        <v>48</v>
      </c>
      <c r="G4008" t="s">
        <v>100</v>
      </c>
      <c r="H4008" t="s">
        <v>1056</v>
      </c>
    </row>
    <row r="4009" spans="6:8" x14ac:dyDescent="0.2">
      <c r="F4009">
        <v>48</v>
      </c>
      <c r="G4009" t="s">
        <v>100</v>
      </c>
      <c r="H4009" t="s">
        <v>360</v>
      </c>
    </row>
    <row r="4010" spans="6:8" x14ac:dyDescent="0.2">
      <c r="F4010">
        <v>48</v>
      </c>
      <c r="G4010" t="s">
        <v>100</v>
      </c>
      <c r="H4010" t="s">
        <v>3103</v>
      </c>
    </row>
    <row r="4011" spans="6:8" x14ac:dyDescent="0.2">
      <c r="F4011">
        <v>48</v>
      </c>
      <c r="G4011" t="s">
        <v>100</v>
      </c>
      <c r="H4011" t="s">
        <v>2176</v>
      </c>
    </row>
    <row r="4012" spans="6:8" x14ac:dyDescent="0.2">
      <c r="F4012">
        <v>48</v>
      </c>
      <c r="G4012" t="s">
        <v>100</v>
      </c>
      <c r="H4012" t="s">
        <v>3104</v>
      </c>
    </row>
    <row r="4013" spans="6:8" x14ac:dyDescent="0.2">
      <c r="F4013">
        <v>48</v>
      </c>
      <c r="G4013" t="s">
        <v>100</v>
      </c>
      <c r="H4013" t="s">
        <v>3105</v>
      </c>
    </row>
    <row r="4014" spans="6:8" x14ac:dyDescent="0.2">
      <c r="F4014">
        <v>48</v>
      </c>
      <c r="G4014" t="s">
        <v>100</v>
      </c>
      <c r="H4014" t="s">
        <v>3106</v>
      </c>
    </row>
    <row r="4015" spans="6:8" x14ac:dyDescent="0.2">
      <c r="F4015">
        <v>48</v>
      </c>
      <c r="G4015" t="s">
        <v>100</v>
      </c>
      <c r="H4015" t="s">
        <v>315</v>
      </c>
    </row>
    <row r="4016" spans="6:8" x14ac:dyDescent="0.2">
      <c r="F4016">
        <v>48</v>
      </c>
      <c r="G4016" t="s">
        <v>100</v>
      </c>
      <c r="H4016" t="s">
        <v>2861</v>
      </c>
    </row>
    <row r="4017" spans="6:8" x14ac:dyDescent="0.2">
      <c r="F4017">
        <v>48</v>
      </c>
      <c r="G4017" t="s">
        <v>100</v>
      </c>
      <c r="H4017" t="s">
        <v>3107</v>
      </c>
    </row>
    <row r="4018" spans="6:8" x14ac:dyDescent="0.2">
      <c r="F4018">
        <v>48</v>
      </c>
      <c r="G4018" t="s">
        <v>100</v>
      </c>
      <c r="H4018" t="s">
        <v>3108</v>
      </c>
    </row>
    <row r="4019" spans="6:8" x14ac:dyDescent="0.2">
      <c r="F4019">
        <v>48</v>
      </c>
      <c r="G4019" t="s">
        <v>100</v>
      </c>
      <c r="H4019" t="s">
        <v>3109</v>
      </c>
    </row>
    <row r="4020" spans="6:8" x14ac:dyDescent="0.2">
      <c r="F4020">
        <v>48</v>
      </c>
      <c r="G4020" t="s">
        <v>100</v>
      </c>
      <c r="H4020" t="s">
        <v>3110</v>
      </c>
    </row>
    <row r="4021" spans="6:8" x14ac:dyDescent="0.2">
      <c r="F4021">
        <v>48</v>
      </c>
      <c r="G4021" t="s">
        <v>100</v>
      </c>
      <c r="H4021" t="s">
        <v>3111</v>
      </c>
    </row>
    <row r="4022" spans="6:8" x14ac:dyDescent="0.2">
      <c r="F4022">
        <v>48</v>
      </c>
      <c r="G4022" t="s">
        <v>100</v>
      </c>
      <c r="H4022" t="s">
        <v>3112</v>
      </c>
    </row>
    <row r="4023" spans="6:8" x14ac:dyDescent="0.2">
      <c r="F4023">
        <v>48</v>
      </c>
      <c r="G4023" t="s">
        <v>100</v>
      </c>
      <c r="H4023" t="s">
        <v>3113</v>
      </c>
    </row>
    <row r="4024" spans="6:8" x14ac:dyDescent="0.2">
      <c r="F4024">
        <v>48</v>
      </c>
      <c r="G4024" t="s">
        <v>100</v>
      </c>
      <c r="H4024" t="s">
        <v>3114</v>
      </c>
    </row>
    <row r="4025" spans="6:8" x14ac:dyDescent="0.2">
      <c r="F4025">
        <v>48</v>
      </c>
      <c r="G4025" t="s">
        <v>100</v>
      </c>
      <c r="H4025" t="s">
        <v>2961</v>
      </c>
    </row>
    <row r="4026" spans="6:8" x14ac:dyDescent="0.2">
      <c r="F4026">
        <v>48</v>
      </c>
      <c r="G4026" t="s">
        <v>100</v>
      </c>
      <c r="H4026" t="s">
        <v>1060</v>
      </c>
    </row>
    <row r="4027" spans="6:8" x14ac:dyDescent="0.2">
      <c r="F4027">
        <v>48</v>
      </c>
      <c r="G4027" t="s">
        <v>100</v>
      </c>
      <c r="H4027" t="s">
        <v>3115</v>
      </c>
    </row>
    <row r="4028" spans="6:8" x14ac:dyDescent="0.2">
      <c r="F4028">
        <v>48</v>
      </c>
      <c r="G4028" t="s">
        <v>100</v>
      </c>
      <c r="H4028" t="s">
        <v>3116</v>
      </c>
    </row>
    <row r="4029" spans="6:8" x14ac:dyDescent="0.2">
      <c r="F4029">
        <v>48</v>
      </c>
      <c r="G4029" t="s">
        <v>100</v>
      </c>
      <c r="H4029" t="s">
        <v>3117</v>
      </c>
    </row>
    <row r="4030" spans="6:8" x14ac:dyDescent="0.2">
      <c r="F4030">
        <v>48</v>
      </c>
      <c r="G4030" t="s">
        <v>100</v>
      </c>
      <c r="H4030" t="s">
        <v>3118</v>
      </c>
    </row>
    <row r="4031" spans="6:8" x14ac:dyDescent="0.2">
      <c r="F4031">
        <v>48</v>
      </c>
      <c r="G4031" t="s">
        <v>100</v>
      </c>
      <c r="H4031" t="s">
        <v>3119</v>
      </c>
    </row>
    <row r="4032" spans="6:8" x14ac:dyDescent="0.2">
      <c r="F4032">
        <v>48</v>
      </c>
      <c r="G4032" t="s">
        <v>100</v>
      </c>
      <c r="H4032" t="s">
        <v>3120</v>
      </c>
    </row>
    <row r="4033" spans="6:8" x14ac:dyDescent="0.2">
      <c r="F4033">
        <v>48</v>
      </c>
      <c r="G4033" t="s">
        <v>100</v>
      </c>
      <c r="H4033" t="s">
        <v>3121</v>
      </c>
    </row>
    <row r="4034" spans="6:8" x14ac:dyDescent="0.2">
      <c r="F4034">
        <v>48</v>
      </c>
      <c r="G4034" t="s">
        <v>100</v>
      </c>
      <c r="H4034" t="s">
        <v>3122</v>
      </c>
    </row>
    <row r="4035" spans="6:8" x14ac:dyDescent="0.2">
      <c r="F4035">
        <v>48</v>
      </c>
      <c r="G4035" t="s">
        <v>100</v>
      </c>
      <c r="H4035" t="s">
        <v>3123</v>
      </c>
    </row>
    <row r="4036" spans="6:8" x14ac:dyDescent="0.2">
      <c r="F4036">
        <v>48</v>
      </c>
      <c r="G4036" t="s">
        <v>100</v>
      </c>
      <c r="H4036" t="s">
        <v>3124</v>
      </c>
    </row>
    <row r="4037" spans="6:8" x14ac:dyDescent="0.2">
      <c r="F4037">
        <v>48</v>
      </c>
      <c r="G4037" t="s">
        <v>100</v>
      </c>
      <c r="H4037" t="s">
        <v>3125</v>
      </c>
    </row>
    <row r="4038" spans="6:8" x14ac:dyDescent="0.2">
      <c r="F4038">
        <v>48</v>
      </c>
      <c r="G4038" t="s">
        <v>100</v>
      </c>
      <c r="H4038" t="s">
        <v>226</v>
      </c>
    </row>
    <row r="4039" spans="6:8" x14ac:dyDescent="0.2">
      <c r="F4039">
        <v>48</v>
      </c>
      <c r="G4039" t="s">
        <v>100</v>
      </c>
      <c r="H4039" t="s">
        <v>1000</v>
      </c>
    </row>
    <row r="4040" spans="6:8" x14ac:dyDescent="0.2">
      <c r="F4040">
        <v>48</v>
      </c>
      <c r="G4040" t="s">
        <v>100</v>
      </c>
      <c r="H4040" t="s">
        <v>1001</v>
      </c>
    </row>
    <row r="4041" spans="6:8" x14ac:dyDescent="0.2">
      <c r="F4041">
        <v>48</v>
      </c>
      <c r="G4041" t="s">
        <v>100</v>
      </c>
      <c r="H4041" t="s">
        <v>3126</v>
      </c>
    </row>
    <row r="4042" spans="6:8" x14ac:dyDescent="0.2">
      <c r="F4042">
        <v>48</v>
      </c>
      <c r="G4042" t="s">
        <v>100</v>
      </c>
      <c r="H4042" t="s">
        <v>3127</v>
      </c>
    </row>
    <row r="4043" spans="6:8" x14ac:dyDescent="0.2">
      <c r="F4043">
        <v>48</v>
      </c>
      <c r="G4043" t="s">
        <v>100</v>
      </c>
      <c r="H4043" t="s">
        <v>748</v>
      </c>
    </row>
    <row r="4044" spans="6:8" x14ac:dyDescent="0.2">
      <c r="F4044">
        <v>48</v>
      </c>
      <c r="G4044" t="s">
        <v>100</v>
      </c>
      <c r="H4044" t="s">
        <v>3128</v>
      </c>
    </row>
    <row r="4045" spans="6:8" x14ac:dyDescent="0.2">
      <c r="F4045">
        <v>48</v>
      </c>
      <c r="G4045" t="s">
        <v>100</v>
      </c>
      <c r="H4045" t="s">
        <v>3129</v>
      </c>
    </row>
    <row r="4046" spans="6:8" x14ac:dyDescent="0.2">
      <c r="F4046">
        <v>48</v>
      </c>
      <c r="G4046" t="s">
        <v>100</v>
      </c>
      <c r="H4046" t="s">
        <v>3130</v>
      </c>
    </row>
    <row r="4047" spans="6:8" x14ac:dyDescent="0.2">
      <c r="F4047">
        <v>48</v>
      </c>
      <c r="G4047" t="s">
        <v>100</v>
      </c>
      <c r="H4047" t="s">
        <v>3131</v>
      </c>
    </row>
    <row r="4048" spans="6:8" x14ac:dyDescent="0.2">
      <c r="F4048">
        <v>48</v>
      </c>
      <c r="G4048" t="s">
        <v>100</v>
      </c>
      <c r="H4048" t="s">
        <v>3132</v>
      </c>
    </row>
    <row r="4049" spans="6:8" x14ac:dyDescent="0.2">
      <c r="F4049">
        <v>48</v>
      </c>
      <c r="G4049" t="s">
        <v>100</v>
      </c>
      <c r="H4049" t="s">
        <v>661</v>
      </c>
    </row>
    <row r="4050" spans="6:8" x14ac:dyDescent="0.2">
      <c r="F4050">
        <v>48</v>
      </c>
      <c r="G4050" t="s">
        <v>100</v>
      </c>
      <c r="H4050" t="s">
        <v>754</v>
      </c>
    </row>
    <row r="4051" spans="6:8" x14ac:dyDescent="0.2">
      <c r="F4051">
        <v>48</v>
      </c>
      <c r="G4051" t="s">
        <v>100</v>
      </c>
      <c r="H4051" t="s">
        <v>3133</v>
      </c>
    </row>
    <row r="4052" spans="6:8" x14ac:dyDescent="0.2">
      <c r="F4052">
        <v>48</v>
      </c>
      <c r="G4052" t="s">
        <v>100</v>
      </c>
      <c r="H4052" t="s">
        <v>3134</v>
      </c>
    </row>
    <row r="4053" spans="6:8" x14ac:dyDescent="0.2">
      <c r="F4053">
        <v>48</v>
      </c>
      <c r="G4053" t="s">
        <v>100</v>
      </c>
      <c r="H4053" t="s">
        <v>3135</v>
      </c>
    </row>
    <row r="4054" spans="6:8" x14ac:dyDescent="0.2">
      <c r="F4054">
        <v>48</v>
      </c>
      <c r="G4054" t="s">
        <v>100</v>
      </c>
      <c r="H4054" t="s">
        <v>3136</v>
      </c>
    </row>
    <row r="4055" spans="6:8" x14ac:dyDescent="0.2">
      <c r="F4055">
        <v>48</v>
      </c>
      <c r="G4055" t="s">
        <v>100</v>
      </c>
      <c r="H4055" t="s">
        <v>3137</v>
      </c>
    </row>
    <row r="4056" spans="6:8" x14ac:dyDescent="0.2">
      <c r="F4056">
        <v>48</v>
      </c>
      <c r="G4056" t="s">
        <v>100</v>
      </c>
      <c r="H4056" t="s">
        <v>382</v>
      </c>
    </row>
    <row r="4057" spans="6:8" x14ac:dyDescent="0.2">
      <c r="F4057">
        <v>48</v>
      </c>
      <c r="G4057" t="s">
        <v>100</v>
      </c>
      <c r="H4057" t="s">
        <v>3138</v>
      </c>
    </row>
    <row r="4058" spans="6:8" x14ac:dyDescent="0.2">
      <c r="F4058">
        <v>48</v>
      </c>
      <c r="G4058" t="s">
        <v>100</v>
      </c>
      <c r="H4058" t="s">
        <v>3139</v>
      </c>
    </row>
    <row r="4059" spans="6:8" x14ac:dyDescent="0.2">
      <c r="F4059">
        <v>48</v>
      </c>
      <c r="G4059" t="s">
        <v>100</v>
      </c>
      <c r="H4059" t="s">
        <v>3140</v>
      </c>
    </row>
    <row r="4060" spans="6:8" x14ac:dyDescent="0.2">
      <c r="F4060">
        <v>48</v>
      </c>
      <c r="G4060" t="s">
        <v>100</v>
      </c>
      <c r="H4060" t="s">
        <v>3141</v>
      </c>
    </row>
    <row r="4061" spans="6:8" x14ac:dyDescent="0.2">
      <c r="F4061">
        <v>48</v>
      </c>
      <c r="G4061" t="s">
        <v>100</v>
      </c>
      <c r="H4061" t="s">
        <v>3142</v>
      </c>
    </row>
    <row r="4062" spans="6:8" x14ac:dyDescent="0.2">
      <c r="F4062">
        <v>48</v>
      </c>
      <c r="G4062" t="s">
        <v>100</v>
      </c>
      <c r="H4062" t="s">
        <v>3143</v>
      </c>
    </row>
    <row r="4063" spans="6:8" x14ac:dyDescent="0.2">
      <c r="F4063">
        <v>48</v>
      </c>
      <c r="G4063" t="s">
        <v>100</v>
      </c>
      <c r="H4063" t="s">
        <v>3144</v>
      </c>
    </row>
    <row r="4064" spans="6:8" x14ac:dyDescent="0.2">
      <c r="F4064">
        <v>48</v>
      </c>
      <c r="G4064" t="s">
        <v>100</v>
      </c>
      <c r="H4064" t="s">
        <v>231</v>
      </c>
    </row>
    <row r="4065" spans="6:8" x14ac:dyDescent="0.2">
      <c r="F4065">
        <v>48</v>
      </c>
      <c r="G4065" t="s">
        <v>100</v>
      </c>
      <c r="H4065" t="s">
        <v>3145</v>
      </c>
    </row>
    <row r="4066" spans="6:8" x14ac:dyDescent="0.2">
      <c r="F4066">
        <v>48</v>
      </c>
      <c r="G4066" t="s">
        <v>100</v>
      </c>
      <c r="H4066" t="s">
        <v>2739</v>
      </c>
    </row>
    <row r="4067" spans="6:8" x14ac:dyDescent="0.2">
      <c r="F4067">
        <v>48</v>
      </c>
      <c r="G4067" t="s">
        <v>100</v>
      </c>
      <c r="H4067" t="s">
        <v>110</v>
      </c>
    </row>
    <row r="4068" spans="6:8" x14ac:dyDescent="0.2">
      <c r="F4068">
        <v>48</v>
      </c>
      <c r="G4068" t="s">
        <v>100</v>
      </c>
      <c r="H4068" t="s">
        <v>3146</v>
      </c>
    </row>
    <row r="4069" spans="6:8" x14ac:dyDescent="0.2">
      <c r="F4069">
        <v>48</v>
      </c>
      <c r="G4069" t="s">
        <v>100</v>
      </c>
      <c r="H4069" t="s">
        <v>3147</v>
      </c>
    </row>
    <row r="4070" spans="6:8" x14ac:dyDescent="0.2">
      <c r="F4070">
        <v>48</v>
      </c>
      <c r="G4070" t="s">
        <v>100</v>
      </c>
      <c r="H4070" t="s">
        <v>768</v>
      </c>
    </row>
    <row r="4071" spans="6:8" x14ac:dyDescent="0.2">
      <c r="F4071">
        <v>48</v>
      </c>
      <c r="G4071" t="s">
        <v>100</v>
      </c>
      <c r="H4071" t="s">
        <v>1009</v>
      </c>
    </row>
    <row r="4072" spans="6:8" x14ac:dyDescent="0.2">
      <c r="F4072">
        <v>48</v>
      </c>
      <c r="G4072" t="s">
        <v>100</v>
      </c>
      <c r="H4072" t="s">
        <v>3148</v>
      </c>
    </row>
    <row r="4073" spans="6:8" x14ac:dyDescent="0.2">
      <c r="F4073">
        <v>48</v>
      </c>
      <c r="G4073" t="s">
        <v>100</v>
      </c>
      <c r="H4073" t="s">
        <v>3149</v>
      </c>
    </row>
    <row r="4074" spans="6:8" x14ac:dyDescent="0.2">
      <c r="F4074">
        <v>48</v>
      </c>
      <c r="G4074" t="s">
        <v>100</v>
      </c>
      <c r="H4074" t="s">
        <v>860</v>
      </c>
    </row>
    <row r="4075" spans="6:8" x14ac:dyDescent="0.2">
      <c r="F4075">
        <v>48</v>
      </c>
      <c r="G4075" t="s">
        <v>100</v>
      </c>
      <c r="H4075" t="s">
        <v>1010</v>
      </c>
    </row>
    <row r="4076" spans="6:8" x14ac:dyDescent="0.2">
      <c r="F4076">
        <v>48</v>
      </c>
      <c r="G4076" t="s">
        <v>100</v>
      </c>
      <c r="H4076" t="s">
        <v>3150</v>
      </c>
    </row>
    <row r="4077" spans="6:8" x14ac:dyDescent="0.2">
      <c r="F4077">
        <v>48</v>
      </c>
      <c r="G4077" t="s">
        <v>100</v>
      </c>
      <c r="H4077" t="s">
        <v>3151</v>
      </c>
    </row>
    <row r="4078" spans="6:8" x14ac:dyDescent="0.2">
      <c r="F4078">
        <v>48</v>
      </c>
      <c r="G4078" t="s">
        <v>100</v>
      </c>
      <c r="H4078" t="s">
        <v>2775</v>
      </c>
    </row>
    <row r="4079" spans="6:8" x14ac:dyDescent="0.2">
      <c r="F4079">
        <v>48</v>
      </c>
      <c r="G4079" t="s">
        <v>100</v>
      </c>
      <c r="H4079" t="s">
        <v>3152</v>
      </c>
    </row>
    <row r="4080" spans="6:8" x14ac:dyDescent="0.2">
      <c r="F4080">
        <v>48</v>
      </c>
      <c r="G4080" t="s">
        <v>100</v>
      </c>
      <c r="H4080" t="s">
        <v>3153</v>
      </c>
    </row>
    <row r="4081" spans="6:8" x14ac:dyDescent="0.2">
      <c r="F4081">
        <v>48</v>
      </c>
      <c r="G4081" t="s">
        <v>100</v>
      </c>
      <c r="H4081" t="s">
        <v>3154</v>
      </c>
    </row>
    <row r="4082" spans="6:8" x14ac:dyDescent="0.2">
      <c r="F4082">
        <v>48</v>
      </c>
      <c r="G4082" t="s">
        <v>100</v>
      </c>
      <c r="H4082" t="s">
        <v>3155</v>
      </c>
    </row>
    <row r="4083" spans="6:8" x14ac:dyDescent="0.2">
      <c r="F4083">
        <v>49</v>
      </c>
      <c r="G4083" t="s">
        <v>101</v>
      </c>
      <c r="H4083" t="s">
        <v>2779</v>
      </c>
    </row>
    <row r="4084" spans="6:8" x14ac:dyDescent="0.2">
      <c r="F4084">
        <v>49</v>
      </c>
      <c r="G4084" t="s">
        <v>101</v>
      </c>
      <c r="H4084" t="s">
        <v>3156</v>
      </c>
    </row>
    <row r="4085" spans="6:8" x14ac:dyDescent="0.2">
      <c r="F4085">
        <v>49</v>
      </c>
      <c r="G4085" t="s">
        <v>101</v>
      </c>
      <c r="H4085" t="s">
        <v>3157</v>
      </c>
    </row>
    <row r="4086" spans="6:8" x14ac:dyDescent="0.2">
      <c r="F4086">
        <v>49</v>
      </c>
      <c r="G4086" t="s">
        <v>101</v>
      </c>
      <c r="H4086" t="s">
        <v>2234</v>
      </c>
    </row>
    <row r="4087" spans="6:8" x14ac:dyDescent="0.2">
      <c r="F4087">
        <v>49</v>
      </c>
      <c r="G4087" t="s">
        <v>101</v>
      </c>
      <c r="H4087" t="s">
        <v>3158</v>
      </c>
    </row>
    <row r="4088" spans="6:8" x14ac:dyDescent="0.2">
      <c r="F4088">
        <v>49</v>
      </c>
      <c r="G4088" t="s">
        <v>101</v>
      </c>
      <c r="H4088" t="s">
        <v>913</v>
      </c>
    </row>
    <row r="4089" spans="6:8" x14ac:dyDescent="0.2">
      <c r="F4089">
        <v>49</v>
      </c>
      <c r="G4089" t="s">
        <v>101</v>
      </c>
      <c r="H4089" t="s">
        <v>3159</v>
      </c>
    </row>
    <row r="4090" spans="6:8" x14ac:dyDescent="0.2">
      <c r="F4090">
        <v>49</v>
      </c>
      <c r="G4090" t="s">
        <v>101</v>
      </c>
      <c r="H4090" t="s">
        <v>3160</v>
      </c>
    </row>
    <row r="4091" spans="6:8" x14ac:dyDescent="0.2">
      <c r="F4091">
        <v>49</v>
      </c>
      <c r="G4091" t="s">
        <v>101</v>
      </c>
      <c r="H4091" t="s">
        <v>411</v>
      </c>
    </row>
    <row r="4092" spans="6:8" x14ac:dyDescent="0.2">
      <c r="F4092">
        <v>49</v>
      </c>
      <c r="G4092" t="s">
        <v>101</v>
      </c>
      <c r="H4092" t="s">
        <v>413</v>
      </c>
    </row>
    <row r="4093" spans="6:8" x14ac:dyDescent="0.2">
      <c r="F4093">
        <v>49</v>
      </c>
      <c r="G4093" t="s">
        <v>101</v>
      </c>
      <c r="H4093" t="s">
        <v>2058</v>
      </c>
    </row>
    <row r="4094" spans="6:8" x14ac:dyDescent="0.2">
      <c r="F4094">
        <v>49</v>
      </c>
      <c r="G4094" t="s">
        <v>101</v>
      </c>
      <c r="H4094" t="s">
        <v>3161</v>
      </c>
    </row>
    <row r="4095" spans="6:8" x14ac:dyDescent="0.2">
      <c r="F4095">
        <v>49</v>
      </c>
      <c r="G4095" t="s">
        <v>101</v>
      </c>
      <c r="H4095" t="s">
        <v>831</v>
      </c>
    </row>
    <row r="4096" spans="6:8" x14ac:dyDescent="0.2">
      <c r="F4096">
        <v>49</v>
      </c>
      <c r="G4096" t="s">
        <v>101</v>
      </c>
      <c r="H4096" t="s">
        <v>3162</v>
      </c>
    </row>
    <row r="4097" spans="6:8" x14ac:dyDescent="0.2">
      <c r="F4097">
        <v>49</v>
      </c>
      <c r="G4097" t="s">
        <v>101</v>
      </c>
      <c r="H4097" t="s">
        <v>219</v>
      </c>
    </row>
    <row r="4098" spans="6:8" x14ac:dyDescent="0.2">
      <c r="F4098">
        <v>49</v>
      </c>
      <c r="G4098" t="s">
        <v>101</v>
      </c>
      <c r="H4098" t="s">
        <v>3163</v>
      </c>
    </row>
    <row r="4099" spans="6:8" x14ac:dyDescent="0.2">
      <c r="F4099">
        <v>49</v>
      </c>
      <c r="G4099" t="s">
        <v>101</v>
      </c>
      <c r="H4099" t="s">
        <v>3164</v>
      </c>
    </row>
    <row r="4100" spans="6:8" x14ac:dyDescent="0.2">
      <c r="F4100">
        <v>49</v>
      </c>
      <c r="G4100" t="s">
        <v>101</v>
      </c>
      <c r="H4100" t="s">
        <v>3165</v>
      </c>
    </row>
    <row r="4101" spans="6:8" x14ac:dyDescent="0.2">
      <c r="F4101">
        <v>49</v>
      </c>
      <c r="G4101" t="s">
        <v>101</v>
      </c>
      <c r="H4101" t="s">
        <v>437</v>
      </c>
    </row>
    <row r="4102" spans="6:8" x14ac:dyDescent="0.2">
      <c r="F4102">
        <v>49</v>
      </c>
      <c r="G4102" t="s">
        <v>101</v>
      </c>
      <c r="H4102" t="s">
        <v>3166</v>
      </c>
    </row>
    <row r="4103" spans="6:8" x14ac:dyDescent="0.2">
      <c r="F4103">
        <v>49</v>
      </c>
      <c r="G4103" t="s">
        <v>101</v>
      </c>
      <c r="H4103" t="s">
        <v>324</v>
      </c>
    </row>
    <row r="4104" spans="6:8" x14ac:dyDescent="0.2">
      <c r="F4104">
        <v>49</v>
      </c>
      <c r="G4104" t="s">
        <v>101</v>
      </c>
      <c r="H4104" t="s">
        <v>440</v>
      </c>
    </row>
    <row r="4105" spans="6:8" x14ac:dyDescent="0.2">
      <c r="F4105">
        <v>49</v>
      </c>
      <c r="G4105" t="s">
        <v>101</v>
      </c>
      <c r="H4105" t="s">
        <v>3167</v>
      </c>
    </row>
    <row r="4106" spans="6:8" x14ac:dyDescent="0.2">
      <c r="F4106">
        <v>49</v>
      </c>
      <c r="G4106" t="s">
        <v>101</v>
      </c>
      <c r="H4106" t="s">
        <v>3168</v>
      </c>
    </row>
    <row r="4107" spans="6:8" x14ac:dyDescent="0.2">
      <c r="F4107">
        <v>49</v>
      </c>
      <c r="G4107" t="s">
        <v>101</v>
      </c>
      <c r="H4107" t="s">
        <v>126</v>
      </c>
    </row>
    <row r="4108" spans="6:8" x14ac:dyDescent="0.2">
      <c r="F4108">
        <v>49</v>
      </c>
      <c r="G4108" t="s">
        <v>101</v>
      </c>
      <c r="H4108" t="s">
        <v>3169</v>
      </c>
    </row>
    <row r="4109" spans="6:8" x14ac:dyDescent="0.2">
      <c r="F4109">
        <v>49</v>
      </c>
      <c r="G4109" t="s">
        <v>101</v>
      </c>
      <c r="H4109" t="s">
        <v>110</v>
      </c>
    </row>
    <row r="4110" spans="6:8" x14ac:dyDescent="0.2">
      <c r="F4110">
        <v>49</v>
      </c>
      <c r="G4110" t="s">
        <v>101</v>
      </c>
      <c r="H4110" t="s">
        <v>766</v>
      </c>
    </row>
    <row r="4111" spans="6:8" x14ac:dyDescent="0.2">
      <c r="F4111">
        <v>49</v>
      </c>
      <c r="G4111" t="s">
        <v>101</v>
      </c>
      <c r="H4111" t="s">
        <v>3170</v>
      </c>
    </row>
    <row r="4112" spans="6:8" x14ac:dyDescent="0.2">
      <c r="F4112">
        <v>50</v>
      </c>
      <c r="G4112" t="s">
        <v>102</v>
      </c>
      <c r="H4112" t="s">
        <v>3171</v>
      </c>
    </row>
    <row r="4113" spans="6:8" x14ac:dyDescent="0.2">
      <c r="F4113">
        <v>50</v>
      </c>
      <c r="G4113" t="s">
        <v>102</v>
      </c>
      <c r="H4113" t="s">
        <v>3172</v>
      </c>
    </row>
    <row r="4114" spans="6:8" x14ac:dyDescent="0.2">
      <c r="F4114">
        <v>50</v>
      </c>
      <c r="G4114" t="s">
        <v>102</v>
      </c>
      <c r="H4114" t="s">
        <v>3173</v>
      </c>
    </row>
    <row r="4115" spans="6:8" x14ac:dyDescent="0.2">
      <c r="F4115">
        <v>50</v>
      </c>
      <c r="G4115" t="s">
        <v>102</v>
      </c>
      <c r="H4115" t="s">
        <v>3174</v>
      </c>
    </row>
    <row r="4116" spans="6:8" x14ac:dyDescent="0.2">
      <c r="F4116">
        <v>50</v>
      </c>
      <c r="G4116" t="s">
        <v>102</v>
      </c>
      <c r="H4116" t="s">
        <v>3175</v>
      </c>
    </row>
    <row r="4117" spans="6:8" x14ac:dyDescent="0.2">
      <c r="F4117">
        <v>50</v>
      </c>
      <c r="G4117" t="s">
        <v>102</v>
      </c>
      <c r="H4117" t="s">
        <v>3176</v>
      </c>
    </row>
    <row r="4118" spans="6:8" x14ac:dyDescent="0.2">
      <c r="F4118">
        <v>50</v>
      </c>
      <c r="G4118" t="s">
        <v>102</v>
      </c>
      <c r="H4118" t="s">
        <v>3177</v>
      </c>
    </row>
    <row r="4119" spans="6:8" x14ac:dyDescent="0.2">
      <c r="F4119">
        <v>50</v>
      </c>
      <c r="G4119" t="s">
        <v>102</v>
      </c>
      <c r="H4119" t="s">
        <v>3178</v>
      </c>
    </row>
    <row r="4120" spans="6:8" x14ac:dyDescent="0.2">
      <c r="F4120">
        <v>50</v>
      </c>
      <c r="G4120" t="s">
        <v>102</v>
      </c>
      <c r="H4120" t="s">
        <v>3179</v>
      </c>
    </row>
    <row r="4121" spans="6:8" x14ac:dyDescent="0.2">
      <c r="F4121">
        <v>50</v>
      </c>
      <c r="G4121" t="s">
        <v>102</v>
      </c>
      <c r="H4121" t="s">
        <v>3180</v>
      </c>
    </row>
    <row r="4122" spans="6:8" x14ac:dyDescent="0.2">
      <c r="F4122">
        <v>50</v>
      </c>
      <c r="G4122" t="s">
        <v>102</v>
      </c>
      <c r="H4122" t="s">
        <v>3181</v>
      </c>
    </row>
    <row r="4123" spans="6:8" x14ac:dyDescent="0.2">
      <c r="F4123">
        <v>50</v>
      </c>
      <c r="G4123" t="s">
        <v>102</v>
      </c>
      <c r="H4123" t="s">
        <v>3182</v>
      </c>
    </row>
    <row r="4124" spans="6:8" x14ac:dyDescent="0.2">
      <c r="F4124">
        <v>50</v>
      </c>
      <c r="G4124" t="s">
        <v>102</v>
      </c>
      <c r="H4124" t="s">
        <v>3183</v>
      </c>
    </row>
    <row r="4125" spans="6:8" x14ac:dyDescent="0.2">
      <c r="F4125">
        <v>50</v>
      </c>
      <c r="G4125" t="s">
        <v>102</v>
      </c>
      <c r="H4125" t="s">
        <v>3184</v>
      </c>
    </row>
    <row r="4126" spans="6:8" x14ac:dyDescent="0.2">
      <c r="F4126">
        <v>50</v>
      </c>
      <c r="G4126" t="s">
        <v>102</v>
      </c>
      <c r="H4126" t="s">
        <v>3185</v>
      </c>
    </row>
    <row r="4127" spans="6:8" x14ac:dyDescent="0.2">
      <c r="F4127">
        <v>50</v>
      </c>
      <c r="G4127" t="s">
        <v>102</v>
      </c>
      <c r="H4127" t="s">
        <v>3186</v>
      </c>
    </row>
    <row r="4128" spans="6:8" x14ac:dyDescent="0.2">
      <c r="F4128">
        <v>50</v>
      </c>
      <c r="G4128" t="s">
        <v>102</v>
      </c>
      <c r="H4128" t="s">
        <v>3187</v>
      </c>
    </row>
    <row r="4129" spans="6:8" x14ac:dyDescent="0.2">
      <c r="F4129">
        <v>50</v>
      </c>
      <c r="G4129" t="s">
        <v>102</v>
      </c>
      <c r="H4129" t="s">
        <v>3188</v>
      </c>
    </row>
    <row r="4130" spans="6:8" x14ac:dyDescent="0.2">
      <c r="F4130">
        <v>50</v>
      </c>
      <c r="G4130" t="s">
        <v>102</v>
      </c>
      <c r="H4130" t="s">
        <v>3189</v>
      </c>
    </row>
    <row r="4131" spans="6:8" x14ac:dyDescent="0.2">
      <c r="F4131">
        <v>50</v>
      </c>
      <c r="G4131" t="s">
        <v>102</v>
      </c>
      <c r="H4131" t="s">
        <v>3190</v>
      </c>
    </row>
    <row r="4132" spans="6:8" x14ac:dyDescent="0.2">
      <c r="F4132">
        <v>50</v>
      </c>
      <c r="G4132" t="s">
        <v>102</v>
      </c>
      <c r="H4132" t="s">
        <v>3191</v>
      </c>
    </row>
    <row r="4133" spans="6:8" x14ac:dyDescent="0.2">
      <c r="F4133">
        <v>50</v>
      </c>
      <c r="G4133" t="s">
        <v>102</v>
      </c>
      <c r="H4133" t="s">
        <v>3192</v>
      </c>
    </row>
    <row r="4134" spans="6:8" x14ac:dyDescent="0.2">
      <c r="F4134">
        <v>50</v>
      </c>
      <c r="G4134" t="s">
        <v>102</v>
      </c>
      <c r="H4134" t="s">
        <v>3193</v>
      </c>
    </row>
    <row r="4135" spans="6:8" x14ac:dyDescent="0.2">
      <c r="F4135">
        <v>50</v>
      </c>
      <c r="G4135" t="s">
        <v>102</v>
      </c>
      <c r="H4135" t="s">
        <v>3194</v>
      </c>
    </row>
    <row r="4136" spans="6:8" x14ac:dyDescent="0.2">
      <c r="F4136">
        <v>50</v>
      </c>
      <c r="G4136" t="s">
        <v>102</v>
      </c>
      <c r="H4136" t="s">
        <v>3195</v>
      </c>
    </row>
    <row r="4137" spans="6:8" x14ac:dyDescent="0.2">
      <c r="F4137">
        <v>50</v>
      </c>
      <c r="G4137" t="s">
        <v>102</v>
      </c>
      <c r="H4137" t="s">
        <v>3196</v>
      </c>
    </row>
    <row r="4138" spans="6:8" x14ac:dyDescent="0.2">
      <c r="F4138">
        <v>50</v>
      </c>
      <c r="G4138" t="s">
        <v>102</v>
      </c>
      <c r="H4138" t="s">
        <v>3197</v>
      </c>
    </row>
    <row r="4139" spans="6:8" x14ac:dyDescent="0.2">
      <c r="F4139">
        <v>50</v>
      </c>
      <c r="G4139" t="s">
        <v>102</v>
      </c>
      <c r="H4139" t="s">
        <v>3198</v>
      </c>
    </row>
    <row r="4140" spans="6:8" x14ac:dyDescent="0.2">
      <c r="F4140">
        <v>50</v>
      </c>
      <c r="G4140" t="s">
        <v>102</v>
      </c>
      <c r="H4140" t="s">
        <v>3199</v>
      </c>
    </row>
    <row r="4141" spans="6:8" x14ac:dyDescent="0.2">
      <c r="F4141">
        <v>50</v>
      </c>
      <c r="G4141" t="s">
        <v>102</v>
      </c>
      <c r="H4141" t="s">
        <v>3200</v>
      </c>
    </row>
    <row r="4142" spans="6:8" x14ac:dyDescent="0.2">
      <c r="F4142">
        <v>50</v>
      </c>
      <c r="G4142" t="s">
        <v>102</v>
      </c>
      <c r="H4142" t="s">
        <v>3201</v>
      </c>
    </row>
    <row r="4143" spans="6:8" x14ac:dyDescent="0.2">
      <c r="F4143">
        <v>50</v>
      </c>
      <c r="G4143" t="s">
        <v>102</v>
      </c>
      <c r="H4143" t="s">
        <v>3202</v>
      </c>
    </row>
    <row r="4144" spans="6:8" x14ac:dyDescent="0.2">
      <c r="F4144">
        <v>50</v>
      </c>
      <c r="G4144" t="s">
        <v>102</v>
      </c>
      <c r="H4144" t="s">
        <v>3203</v>
      </c>
    </row>
    <row r="4145" spans="6:8" x14ac:dyDescent="0.2">
      <c r="F4145">
        <v>50</v>
      </c>
      <c r="G4145" t="s">
        <v>102</v>
      </c>
      <c r="H4145" t="s">
        <v>3204</v>
      </c>
    </row>
    <row r="4146" spans="6:8" x14ac:dyDescent="0.2">
      <c r="F4146">
        <v>50</v>
      </c>
      <c r="G4146" t="s">
        <v>102</v>
      </c>
      <c r="H4146" t="s">
        <v>3205</v>
      </c>
    </row>
    <row r="4147" spans="6:8" x14ac:dyDescent="0.2">
      <c r="F4147">
        <v>50</v>
      </c>
      <c r="G4147" t="s">
        <v>102</v>
      </c>
      <c r="H4147" t="s">
        <v>3206</v>
      </c>
    </row>
    <row r="4148" spans="6:8" x14ac:dyDescent="0.2">
      <c r="F4148">
        <v>50</v>
      </c>
      <c r="G4148" t="s">
        <v>102</v>
      </c>
      <c r="H4148" t="s">
        <v>3207</v>
      </c>
    </row>
    <row r="4149" spans="6:8" x14ac:dyDescent="0.2">
      <c r="F4149">
        <v>50</v>
      </c>
      <c r="G4149" t="s">
        <v>102</v>
      </c>
      <c r="H4149" t="s">
        <v>3208</v>
      </c>
    </row>
    <row r="4150" spans="6:8" x14ac:dyDescent="0.2">
      <c r="F4150">
        <v>50</v>
      </c>
      <c r="G4150" t="s">
        <v>102</v>
      </c>
      <c r="H4150" t="s">
        <v>3209</v>
      </c>
    </row>
    <row r="4151" spans="6:8" x14ac:dyDescent="0.2">
      <c r="F4151">
        <v>50</v>
      </c>
      <c r="G4151" t="s">
        <v>102</v>
      </c>
      <c r="H4151" t="s">
        <v>3210</v>
      </c>
    </row>
    <row r="4152" spans="6:8" x14ac:dyDescent="0.2">
      <c r="F4152">
        <v>50</v>
      </c>
      <c r="G4152" t="s">
        <v>102</v>
      </c>
      <c r="H4152" t="s">
        <v>3211</v>
      </c>
    </row>
    <row r="4153" spans="6:8" x14ac:dyDescent="0.2">
      <c r="F4153">
        <v>50</v>
      </c>
      <c r="G4153" t="s">
        <v>102</v>
      </c>
      <c r="H4153" t="s">
        <v>3212</v>
      </c>
    </row>
    <row r="4154" spans="6:8" x14ac:dyDescent="0.2">
      <c r="F4154">
        <v>50</v>
      </c>
      <c r="G4154" t="s">
        <v>102</v>
      </c>
      <c r="H4154" t="s">
        <v>3213</v>
      </c>
    </row>
    <row r="4155" spans="6:8" x14ac:dyDescent="0.2">
      <c r="F4155">
        <v>50</v>
      </c>
      <c r="G4155" t="s">
        <v>102</v>
      </c>
      <c r="H4155" t="s">
        <v>3214</v>
      </c>
    </row>
    <row r="4156" spans="6:8" x14ac:dyDescent="0.2">
      <c r="F4156">
        <v>50</v>
      </c>
      <c r="G4156" t="s">
        <v>102</v>
      </c>
      <c r="H4156" t="s">
        <v>3215</v>
      </c>
    </row>
    <row r="4157" spans="6:8" x14ac:dyDescent="0.2">
      <c r="F4157">
        <v>50</v>
      </c>
      <c r="G4157" t="s">
        <v>102</v>
      </c>
      <c r="H4157" t="s">
        <v>3216</v>
      </c>
    </row>
    <row r="4158" spans="6:8" x14ac:dyDescent="0.2">
      <c r="F4158">
        <v>50</v>
      </c>
      <c r="G4158" t="s">
        <v>102</v>
      </c>
      <c r="H4158" t="s">
        <v>3217</v>
      </c>
    </row>
    <row r="4159" spans="6:8" x14ac:dyDescent="0.2">
      <c r="F4159">
        <v>50</v>
      </c>
      <c r="G4159" t="s">
        <v>102</v>
      </c>
      <c r="H4159" t="s">
        <v>3218</v>
      </c>
    </row>
    <row r="4160" spans="6:8" x14ac:dyDescent="0.2">
      <c r="F4160">
        <v>50</v>
      </c>
      <c r="G4160" t="s">
        <v>102</v>
      </c>
      <c r="H4160" t="s">
        <v>3219</v>
      </c>
    </row>
    <row r="4161" spans="6:8" x14ac:dyDescent="0.2">
      <c r="F4161">
        <v>50</v>
      </c>
      <c r="G4161" t="s">
        <v>102</v>
      </c>
      <c r="H4161" t="s">
        <v>3220</v>
      </c>
    </row>
    <row r="4162" spans="6:8" x14ac:dyDescent="0.2">
      <c r="F4162">
        <v>50</v>
      </c>
      <c r="G4162" t="s">
        <v>102</v>
      </c>
      <c r="H4162" t="s">
        <v>3221</v>
      </c>
    </row>
    <row r="4163" spans="6:8" x14ac:dyDescent="0.2">
      <c r="F4163">
        <v>50</v>
      </c>
      <c r="G4163" t="s">
        <v>102</v>
      </c>
      <c r="H4163" t="s">
        <v>3222</v>
      </c>
    </row>
    <row r="4164" spans="6:8" x14ac:dyDescent="0.2">
      <c r="F4164">
        <v>50</v>
      </c>
      <c r="G4164" t="s">
        <v>102</v>
      </c>
      <c r="H4164" t="s">
        <v>3223</v>
      </c>
    </row>
    <row r="4165" spans="6:8" x14ac:dyDescent="0.2">
      <c r="F4165">
        <v>50</v>
      </c>
      <c r="G4165" t="s">
        <v>102</v>
      </c>
      <c r="H4165" t="s">
        <v>3224</v>
      </c>
    </row>
    <row r="4166" spans="6:8" x14ac:dyDescent="0.2">
      <c r="F4166">
        <v>50</v>
      </c>
      <c r="G4166" t="s">
        <v>102</v>
      </c>
      <c r="H4166" t="s">
        <v>3225</v>
      </c>
    </row>
    <row r="4167" spans="6:8" x14ac:dyDescent="0.2">
      <c r="F4167">
        <v>50</v>
      </c>
      <c r="G4167" t="s">
        <v>102</v>
      </c>
      <c r="H4167" t="s">
        <v>3226</v>
      </c>
    </row>
    <row r="4168" spans="6:8" x14ac:dyDescent="0.2">
      <c r="F4168">
        <v>50</v>
      </c>
      <c r="G4168" t="s">
        <v>102</v>
      </c>
      <c r="H4168" t="s">
        <v>3227</v>
      </c>
    </row>
    <row r="4169" spans="6:8" x14ac:dyDescent="0.2">
      <c r="F4169">
        <v>50</v>
      </c>
      <c r="G4169" t="s">
        <v>102</v>
      </c>
      <c r="H4169" t="s">
        <v>3228</v>
      </c>
    </row>
    <row r="4170" spans="6:8" x14ac:dyDescent="0.2">
      <c r="F4170">
        <v>50</v>
      </c>
      <c r="G4170" t="s">
        <v>102</v>
      </c>
      <c r="H4170" t="s">
        <v>3229</v>
      </c>
    </row>
    <row r="4171" spans="6:8" x14ac:dyDescent="0.2">
      <c r="F4171">
        <v>50</v>
      </c>
      <c r="G4171" t="s">
        <v>102</v>
      </c>
      <c r="H4171" t="s">
        <v>3230</v>
      </c>
    </row>
    <row r="4172" spans="6:8" x14ac:dyDescent="0.2">
      <c r="F4172">
        <v>50</v>
      </c>
      <c r="G4172" t="s">
        <v>102</v>
      </c>
      <c r="H4172" t="s">
        <v>3231</v>
      </c>
    </row>
    <row r="4173" spans="6:8" x14ac:dyDescent="0.2">
      <c r="F4173">
        <v>50</v>
      </c>
      <c r="G4173" t="s">
        <v>102</v>
      </c>
      <c r="H4173" t="s">
        <v>3232</v>
      </c>
    </row>
    <row r="4174" spans="6:8" x14ac:dyDescent="0.2">
      <c r="F4174">
        <v>50</v>
      </c>
      <c r="G4174" t="s">
        <v>102</v>
      </c>
      <c r="H4174" t="s">
        <v>3233</v>
      </c>
    </row>
    <row r="4175" spans="6:8" x14ac:dyDescent="0.2">
      <c r="F4175">
        <v>50</v>
      </c>
      <c r="G4175" t="s">
        <v>102</v>
      </c>
      <c r="H4175" t="s">
        <v>3234</v>
      </c>
    </row>
    <row r="4176" spans="6:8" x14ac:dyDescent="0.2">
      <c r="F4176">
        <v>50</v>
      </c>
      <c r="G4176" t="s">
        <v>102</v>
      </c>
      <c r="H4176" t="s">
        <v>3235</v>
      </c>
    </row>
    <row r="4177" spans="6:8" x14ac:dyDescent="0.2">
      <c r="F4177">
        <v>50</v>
      </c>
      <c r="G4177" t="s">
        <v>102</v>
      </c>
      <c r="H4177" t="s">
        <v>3236</v>
      </c>
    </row>
    <row r="4178" spans="6:8" x14ac:dyDescent="0.2">
      <c r="F4178">
        <v>50</v>
      </c>
      <c r="G4178" t="s">
        <v>102</v>
      </c>
      <c r="H4178" t="s">
        <v>3237</v>
      </c>
    </row>
    <row r="4179" spans="6:8" x14ac:dyDescent="0.2">
      <c r="F4179">
        <v>50</v>
      </c>
      <c r="G4179" t="s">
        <v>102</v>
      </c>
      <c r="H4179" t="s">
        <v>3238</v>
      </c>
    </row>
    <row r="4180" spans="6:8" x14ac:dyDescent="0.2">
      <c r="F4180">
        <v>50</v>
      </c>
      <c r="G4180" t="s">
        <v>102</v>
      </c>
      <c r="H4180" t="s">
        <v>3239</v>
      </c>
    </row>
    <row r="4181" spans="6:8" x14ac:dyDescent="0.2">
      <c r="F4181">
        <v>50</v>
      </c>
      <c r="G4181" t="s">
        <v>102</v>
      </c>
      <c r="H4181" t="s">
        <v>3240</v>
      </c>
    </row>
    <row r="4182" spans="6:8" x14ac:dyDescent="0.2">
      <c r="F4182">
        <v>50</v>
      </c>
      <c r="G4182" t="s">
        <v>102</v>
      </c>
      <c r="H4182" t="s">
        <v>3241</v>
      </c>
    </row>
    <row r="4183" spans="6:8" x14ac:dyDescent="0.2">
      <c r="F4183">
        <v>50</v>
      </c>
      <c r="G4183" t="s">
        <v>102</v>
      </c>
      <c r="H4183" t="s">
        <v>3242</v>
      </c>
    </row>
    <row r="4184" spans="6:8" x14ac:dyDescent="0.2">
      <c r="F4184">
        <v>50</v>
      </c>
      <c r="G4184" t="s">
        <v>102</v>
      </c>
      <c r="H4184" t="s">
        <v>3243</v>
      </c>
    </row>
    <row r="4185" spans="6:8" x14ac:dyDescent="0.2">
      <c r="F4185">
        <v>50</v>
      </c>
      <c r="G4185" t="s">
        <v>102</v>
      </c>
      <c r="H4185" t="s">
        <v>3244</v>
      </c>
    </row>
    <row r="4186" spans="6:8" x14ac:dyDescent="0.2">
      <c r="F4186">
        <v>50</v>
      </c>
      <c r="G4186" t="s">
        <v>102</v>
      </c>
      <c r="H4186" t="s">
        <v>3245</v>
      </c>
    </row>
    <row r="4187" spans="6:8" x14ac:dyDescent="0.2">
      <c r="F4187">
        <v>50</v>
      </c>
      <c r="G4187" t="s">
        <v>102</v>
      </c>
      <c r="H4187" t="s">
        <v>3246</v>
      </c>
    </row>
    <row r="4188" spans="6:8" x14ac:dyDescent="0.2">
      <c r="F4188">
        <v>50</v>
      </c>
      <c r="G4188" t="s">
        <v>102</v>
      </c>
      <c r="H4188" t="s">
        <v>3247</v>
      </c>
    </row>
    <row r="4189" spans="6:8" x14ac:dyDescent="0.2">
      <c r="F4189">
        <v>50</v>
      </c>
      <c r="G4189" t="s">
        <v>102</v>
      </c>
      <c r="H4189" t="s">
        <v>3248</v>
      </c>
    </row>
    <row r="4190" spans="6:8" x14ac:dyDescent="0.2">
      <c r="F4190">
        <v>50</v>
      </c>
      <c r="G4190" t="s">
        <v>102</v>
      </c>
      <c r="H4190" t="s">
        <v>3249</v>
      </c>
    </row>
    <row r="4191" spans="6:8" x14ac:dyDescent="0.2">
      <c r="F4191">
        <v>50</v>
      </c>
      <c r="G4191" t="s">
        <v>102</v>
      </c>
      <c r="H4191" t="s">
        <v>3250</v>
      </c>
    </row>
    <row r="4192" spans="6:8" x14ac:dyDescent="0.2">
      <c r="F4192">
        <v>50</v>
      </c>
      <c r="G4192" t="s">
        <v>102</v>
      </c>
      <c r="H4192" t="s">
        <v>3251</v>
      </c>
    </row>
    <row r="4193" spans="6:8" x14ac:dyDescent="0.2">
      <c r="F4193">
        <v>50</v>
      </c>
      <c r="G4193" t="s">
        <v>102</v>
      </c>
      <c r="H4193" t="s">
        <v>3252</v>
      </c>
    </row>
    <row r="4194" spans="6:8" x14ac:dyDescent="0.2">
      <c r="F4194">
        <v>50</v>
      </c>
      <c r="G4194" t="s">
        <v>102</v>
      </c>
      <c r="H4194" t="s">
        <v>3253</v>
      </c>
    </row>
    <row r="4195" spans="6:8" x14ac:dyDescent="0.2">
      <c r="F4195">
        <v>50</v>
      </c>
      <c r="G4195" t="s">
        <v>102</v>
      </c>
      <c r="H4195" t="s">
        <v>3254</v>
      </c>
    </row>
    <row r="4196" spans="6:8" x14ac:dyDescent="0.2">
      <c r="F4196">
        <v>50</v>
      </c>
      <c r="G4196" t="s">
        <v>102</v>
      </c>
      <c r="H4196" t="s">
        <v>3255</v>
      </c>
    </row>
    <row r="4197" spans="6:8" x14ac:dyDescent="0.2">
      <c r="F4197">
        <v>50</v>
      </c>
      <c r="G4197" t="s">
        <v>102</v>
      </c>
      <c r="H4197" t="s">
        <v>3256</v>
      </c>
    </row>
    <row r="4198" spans="6:8" x14ac:dyDescent="0.2">
      <c r="F4198">
        <v>50</v>
      </c>
      <c r="G4198" t="s">
        <v>102</v>
      </c>
      <c r="H4198" t="s">
        <v>3257</v>
      </c>
    </row>
    <row r="4199" spans="6:8" x14ac:dyDescent="0.2">
      <c r="F4199">
        <v>50</v>
      </c>
      <c r="G4199" t="s">
        <v>102</v>
      </c>
      <c r="H4199" t="s">
        <v>3258</v>
      </c>
    </row>
    <row r="4200" spans="6:8" x14ac:dyDescent="0.2">
      <c r="F4200">
        <v>50</v>
      </c>
      <c r="G4200" t="s">
        <v>102</v>
      </c>
      <c r="H4200" t="s">
        <v>3259</v>
      </c>
    </row>
    <row r="4201" spans="6:8" x14ac:dyDescent="0.2">
      <c r="F4201">
        <v>50</v>
      </c>
      <c r="G4201" t="s">
        <v>102</v>
      </c>
      <c r="H4201" t="s">
        <v>3260</v>
      </c>
    </row>
    <row r="4202" spans="6:8" x14ac:dyDescent="0.2">
      <c r="F4202">
        <v>50</v>
      </c>
      <c r="G4202" t="s">
        <v>102</v>
      </c>
      <c r="H4202" t="s">
        <v>3261</v>
      </c>
    </row>
    <row r="4203" spans="6:8" x14ac:dyDescent="0.2">
      <c r="F4203">
        <v>50</v>
      </c>
      <c r="G4203" t="s">
        <v>102</v>
      </c>
      <c r="H4203" t="s">
        <v>3262</v>
      </c>
    </row>
    <row r="4204" spans="6:8" x14ac:dyDescent="0.2">
      <c r="F4204">
        <v>50</v>
      </c>
      <c r="G4204" t="s">
        <v>102</v>
      </c>
      <c r="H4204" t="s">
        <v>3263</v>
      </c>
    </row>
    <row r="4205" spans="6:8" x14ac:dyDescent="0.2">
      <c r="F4205">
        <v>50</v>
      </c>
      <c r="G4205" t="s">
        <v>102</v>
      </c>
      <c r="H4205" t="s">
        <v>3264</v>
      </c>
    </row>
    <row r="4206" spans="6:8" x14ac:dyDescent="0.2">
      <c r="F4206">
        <v>50</v>
      </c>
      <c r="G4206" t="s">
        <v>102</v>
      </c>
      <c r="H4206" t="s">
        <v>3265</v>
      </c>
    </row>
    <row r="4207" spans="6:8" x14ac:dyDescent="0.2">
      <c r="F4207">
        <v>50</v>
      </c>
      <c r="G4207" t="s">
        <v>102</v>
      </c>
      <c r="H4207" t="s">
        <v>3266</v>
      </c>
    </row>
    <row r="4208" spans="6:8" x14ac:dyDescent="0.2">
      <c r="F4208">
        <v>50</v>
      </c>
      <c r="G4208" t="s">
        <v>102</v>
      </c>
      <c r="H4208" t="s">
        <v>3739</v>
      </c>
    </row>
    <row r="4209" spans="6:8" x14ac:dyDescent="0.2">
      <c r="F4209">
        <v>50</v>
      </c>
      <c r="G4209" t="s">
        <v>102</v>
      </c>
      <c r="H4209" t="s">
        <v>3267</v>
      </c>
    </row>
    <row r="4210" spans="6:8" x14ac:dyDescent="0.2">
      <c r="F4210">
        <v>50</v>
      </c>
      <c r="G4210" t="s">
        <v>102</v>
      </c>
      <c r="H4210" t="s">
        <v>3268</v>
      </c>
    </row>
    <row r="4211" spans="6:8" x14ac:dyDescent="0.2">
      <c r="F4211">
        <v>50</v>
      </c>
      <c r="G4211" t="s">
        <v>102</v>
      </c>
      <c r="H4211" t="s">
        <v>3269</v>
      </c>
    </row>
    <row r="4212" spans="6:8" x14ac:dyDescent="0.2">
      <c r="F4212">
        <v>50</v>
      </c>
      <c r="G4212" t="s">
        <v>102</v>
      </c>
      <c r="H4212" t="s">
        <v>3270</v>
      </c>
    </row>
    <row r="4213" spans="6:8" x14ac:dyDescent="0.2">
      <c r="F4213">
        <v>50</v>
      </c>
      <c r="G4213" t="s">
        <v>102</v>
      </c>
      <c r="H4213" t="s">
        <v>3271</v>
      </c>
    </row>
    <row r="4214" spans="6:8" x14ac:dyDescent="0.2">
      <c r="F4214">
        <v>50</v>
      </c>
      <c r="G4214" t="s">
        <v>102</v>
      </c>
      <c r="H4214" t="s">
        <v>3272</v>
      </c>
    </row>
    <row r="4215" spans="6:8" x14ac:dyDescent="0.2">
      <c r="F4215">
        <v>50</v>
      </c>
      <c r="G4215" t="s">
        <v>102</v>
      </c>
      <c r="H4215" t="s">
        <v>3273</v>
      </c>
    </row>
    <row r="4216" spans="6:8" x14ac:dyDescent="0.2">
      <c r="F4216">
        <v>50</v>
      </c>
      <c r="G4216" t="s">
        <v>102</v>
      </c>
      <c r="H4216" t="s">
        <v>3274</v>
      </c>
    </row>
    <row r="4217" spans="6:8" x14ac:dyDescent="0.2">
      <c r="F4217">
        <v>50</v>
      </c>
      <c r="G4217" t="s">
        <v>102</v>
      </c>
      <c r="H4217" t="s">
        <v>3275</v>
      </c>
    </row>
    <row r="4218" spans="6:8" x14ac:dyDescent="0.2">
      <c r="F4218">
        <v>50</v>
      </c>
      <c r="G4218" t="s">
        <v>102</v>
      </c>
      <c r="H4218" t="s">
        <v>3276</v>
      </c>
    </row>
    <row r="4219" spans="6:8" x14ac:dyDescent="0.2">
      <c r="F4219">
        <v>50</v>
      </c>
      <c r="G4219" t="s">
        <v>102</v>
      </c>
      <c r="H4219" t="s">
        <v>3277</v>
      </c>
    </row>
    <row r="4220" spans="6:8" x14ac:dyDescent="0.2">
      <c r="F4220">
        <v>50</v>
      </c>
      <c r="G4220" t="s">
        <v>102</v>
      </c>
      <c r="H4220" t="s">
        <v>3278</v>
      </c>
    </row>
    <row r="4221" spans="6:8" x14ac:dyDescent="0.2">
      <c r="F4221">
        <v>50</v>
      </c>
      <c r="G4221" t="s">
        <v>102</v>
      </c>
      <c r="H4221" t="s">
        <v>3718</v>
      </c>
    </row>
    <row r="4222" spans="6:8" x14ac:dyDescent="0.2">
      <c r="F4222">
        <v>50</v>
      </c>
      <c r="G4222" t="s">
        <v>102</v>
      </c>
      <c r="H4222" t="s">
        <v>3279</v>
      </c>
    </row>
    <row r="4223" spans="6:8" x14ac:dyDescent="0.2">
      <c r="F4223">
        <v>50</v>
      </c>
      <c r="G4223" t="s">
        <v>102</v>
      </c>
      <c r="H4223" t="s">
        <v>3280</v>
      </c>
    </row>
    <row r="4224" spans="6:8" x14ac:dyDescent="0.2">
      <c r="F4224">
        <v>50</v>
      </c>
      <c r="G4224" t="s">
        <v>102</v>
      </c>
      <c r="H4224" t="s">
        <v>3281</v>
      </c>
    </row>
    <row r="4225" spans="6:8" x14ac:dyDescent="0.2">
      <c r="F4225">
        <v>50</v>
      </c>
      <c r="G4225" t="s">
        <v>102</v>
      </c>
      <c r="H4225" t="s">
        <v>3282</v>
      </c>
    </row>
    <row r="4226" spans="6:8" x14ac:dyDescent="0.2">
      <c r="F4226">
        <v>50</v>
      </c>
      <c r="G4226" t="s">
        <v>102</v>
      </c>
      <c r="H4226" t="s">
        <v>3283</v>
      </c>
    </row>
    <row r="4227" spans="6:8" x14ac:dyDescent="0.2">
      <c r="F4227">
        <v>50</v>
      </c>
      <c r="G4227" t="s">
        <v>102</v>
      </c>
      <c r="H4227" t="s">
        <v>3284</v>
      </c>
    </row>
    <row r="4228" spans="6:8" x14ac:dyDescent="0.2">
      <c r="F4228">
        <v>50</v>
      </c>
      <c r="G4228" t="s">
        <v>102</v>
      </c>
      <c r="H4228" t="s">
        <v>3285</v>
      </c>
    </row>
    <row r="4229" spans="6:8" x14ac:dyDescent="0.2">
      <c r="F4229">
        <v>50</v>
      </c>
      <c r="G4229" t="s">
        <v>102</v>
      </c>
      <c r="H4229" t="s">
        <v>3286</v>
      </c>
    </row>
    <row r="4230" spans="6:8" x14ac:dyDescent="0.2">
      <c r="F4230">
        <v>50</v>
      </c>
      <c r="G4230" t="s">
        <v>102</v>
      </c>
      <c r="H4230" t="s">
        <v>3287</v>
      </c>
    </row>
    <row r="4231" spans="6:8" x14ac:dyDescent="0.2">
      <c r="F4231">
        <v>50</v>
      </c>
      <c r="G4231" t="s">
        <v>102</v>
      </c>
      <c r="H4231" t="s">
        <v>3288</v>
      </c>
    </row>
    <row r="4232" spans="6:8" x14ac:dyDescent="0.2">
      <c r="F4232">
        <v>50</v>
      </c>
      <c r="G4232" t="s">
        <v>102</v>
      </c>
      <c r="H4232" t="s">
        <v>3289</v>
      </c>
    </row>
    <row r="4233" spans="6:8" x14ac:dyDescent="0.2">
      <c r="F4233">
        <v>50</v>
      </c>
      <c r="G4233" t="s">
        <v>102</v>
      </c>
      <c r="H4233" t="s">
        <v>3290</v>
      </c>
    </row>
    <row r="4234" spans="6:8" x14ac:dyDescent="0.2">
      <c r="F4234">
        <v>50</v>
      </c>
      <c r="G4234" t="s">
        <v>102</v>
      </c>
      <c r="H4234" t="s">
        <v>3291</v>
      </c>
    </row>
    <row r="4235" spans="6:8" x14ac:dyDescent="0.2">
      <c r="F4235">
        <v>50</v>
      </c>
      <c r="G4235" t="s">
        <v>102</v>
      </c>
      <c r="H4235" t="s">
        <v>3292</v>
      </c>
    </row>
    <row r="4236" spans="6:8" x14ac:dyDescent="0.2">
      <c r="F4236">
        <v>50</v>
      </c>
      <c r="G4236" t="s">
        <v>102</v>
      </c>
      <c r="H4236" t="s">
        <v>3293</v>
      </c>
    </row>
    <row r="4237" spans="6:8" x14ac:dyDescent="0.2">
      <c r="F4237">
        <v>50</v>
      </c>
      <c r="G4237" t="s">
        <v>102</v>
      </c>
      <c r="H4237" t="s">
        <v>3294</v>
      </c>
    </row>
    <row r="4238" spans="6:8" x14ac:dyDescent="0.2">
      <c r="F4238">
        <v>50</v>
      </c>
      <c r="G4238" t="s">
        <v>102</v>
      </c>
      <c r="H4238" t="s">
        <v>3295</v>
      </c>
    </row>
    <row r="4239" spans="6:8" x14ac:dyDescent="0.2">
      <c r="F4239">
        <v>50</v>
      </c>
      <c r="G4239" t="s">
        <v>102</v>
      </c>
      <c r="H4239" t="s">
        <v>3296</v>
      </c>
    </row>
    <row r="4240" spans="6:8" x14ac:dyDescent="0.2">
      <c r="F4240">
        <v>50</v>
      </c>
      <c r="G4240" t="s">
        <v>102</v>
      </c>
      <c r="H4240" t="s">
        <v>3297</v>
      </c>
    </row>
    <row r="4241" spans="6:8" x14ac:dyDescent="0.2">
      <c r="F4241">
        <v>50</v>
      </c>
      <c r="G4241" t="s">
        <v>102</v>
      </c>
      <c r="H4241" t="s">
        <v>3298</v>
      </c>
    </row>
    <row r="4242" spans="6:8" x14ac:dyDescent="0.2">
      <c r="F4242">
        <v>50</v>
      </c>
      <c r="G4242" t="s">
        <v>102</v>
      </c>
      <c r="H4242" t="s">
        <v>3299</v>
      </c>
    </row>
    <row r="4243" spans="6:8" x14ac:dyDescent="0.2">
      <c r="F4243">
        <v>50</v>
      </c>
      <c r="G4243" t="s">
        <v>102</v>
      </c>
      <c r="H4243" t="s">
        <v>3300</v>
      </c>
    </row>
    <row r="4244" spans="6:8" x14ac:dyDescent="0.2">
      <c r="F4244">
        <v>50</v>
      </c>
      <c r="G4244" t="s">
        <v>102</v>
      </c>
      <c r="H4244" t="s">
        <v>3301</v>
      </c>
    </row>
    <row r="4245" spans="6:8" x14ac:dyDescent="0.2">
      <c r="F4245">
        <v>50</v>
      </c>
      <c r="G4245" t="s">
        <v>102</v>
      </c>
      <c r="H4245" t="s">
        <v>3302</v>
      </c>
    </row>
    <row r="4246" spans="6:8" x14ac:dyDescent="0.2">
      <c r="F4246">
        <v>50</v>
      </c>
      <c r="G4246" t="s">
        <v>102</v>
      </c>
      <c r="H4246" t="s">
        <v>3303</v>
      </c>
    </row>
    <row r="4247" spans="6:8" x14ac:dyDescent="0.2">
      <c r="F4247">
        <v>50</v>
      </c>
      <c r="G4247" t="s">
        <v>102</v>
      </c>
      <c r="H4247" t="s">
        <v>3304</v>
      </c>
    </row>
    <row r="4248" spans="6:8" x14ac:dyDescent="0.2">
      <c r="F4248">
        <v>50</v>
      </c>
      <c r="G4248" t="s">
        <v>102</v>
      </c>
      <c r="H4248" t="s">
        <v>3305</v>
      </c>
    </row>
    <row r="4249" spans="6:8" x14ac:dyDescent="0.2">
      <c r="F4249">
        <v>50</v>
      </c>
      <c r="G4249" t="s">
        <v>102</v>
      </c>
      <c r="H4249" t="s">
        <v>3306</v>
      </c>
    </row>
    <row r="4250" spans="6:8" x14ac:dyDescent="0.2">
      <c r="F4250">
        <v>50</v>
      </c>
      <c r="G4250" t="s">
        <v>102</v>
      </c>
      <c r="H4250" t="s">
        <v>3307</v>
      </c>
    </row>
    <row r="4251" spans="6:8" x14ac:dyDescent="0.2">
      <c r="F4251">
        <v>50</v>
      </c>
      <c r="G4251" t="s">
        <v>102</v>
      </c>
      <c r="H4251" t="s">
        <v>3308</v>
      </c>
    </row>
    <row r="4252" spans="6:8" x14ac:dyDescent="0.2">
      <c r="F4252">
        <v>50</v>
      </c>
      <c r="G4252" t="s">
        <v>102</v>
      </c>
      <c r="H4252" t="s">
        <v>3309</v>
      </c>
    </row>
    <row r="4253" spans="6:8" x14ac:dyDescent="0.2">
      <c r="F4253">
        <v>50</v>
      </c>
      <c r="G4253" t="s">
        <v>102</v>
      </c>
      <c r="H4253" t="s">
        <v>3310</v>
      </c>
    </row>
    <row r="4254" spans="6:8" x14ac:dyDescent="0.2">
      <c r="F4254">
        <v>50</v>
      </c>
      <c r="G4254" t="s">
        <v>102</v>
      </c>
      <c r="H4254" t="s">
        <v>3311</v>
      </c>
    </row>
    <row r="4255" spans="6:8" x14ac:dyDescent="0.2">
      <c r="F4255">
        <v>50</v>
      </c>
      <c r="G4255" t="s">
        <v>102</v>
      </c>
      <c r="H4255" t="s">
        <v>3312</v>
      </c>
    </row>
    <row r="4256" spans="6:8" x14ac:dyDescent="0.2">
      <c r="F4256">
        <v>50</v>
      </c>
      <c r="G4256" t="s">
        <v>102</v>
      </c>
      <c r="H4256" t="s">
        <v>3313</v>
      </c>
    </row>
    <row r="4257" spans="6:8" x14ac:dyDescent="0.2">
      <c r="F4257">
        <v>50</v>
      </c>
      <c r="G4257" t="s">
        <v>102</v>
      </c>
      <c r="H4257" t="s">
        <v>3314</v>
      </c>
    </row>
    <row r="4258" spans="6:8" x14ac:dyDescent="0.2">
      <c r="F4258">
        <v>50</v>
      </c>
      <c r="G4258" t="s">
        <v>102</v>
      </c>
      <c r="H4258" t="s">
        <v>3315</v>
      </c>
    </row>
    <row r="4259" spans="6:8" x14ac:dyDescent="0.2">
      <c r="F4259">
        <v>50</v>
      </c>
      <c r="G4259" t="s">
        <v>102</v>
      </c>
      <c r="H4259" t="s">
        <v>3316</v>
      </c>
    </row>
    <row r="4260" spans="6:8" x14ac:dyDescent="0.2">
      <c r="F4260">
        <v>50</v>
      </c>
      <c r="G4260" t="s">
        <v>102</v>
      </c>
      <c r="H4260" t="s">
        <v>3317</v>
      </c>
    </row>
    <row r="4261" spans="6:8" x14ac:dyDescent="0.2">
      <c r="F4261">
        <v>50</v>
      </c>
      <c r="G4261" t="s">
        <v>102</v>
      </c>
      <c r="H4261" t="s">
        <v>3318</v>
      </c>
    </row>
    <row r="4262" spans="6:8" x14ac:dyDescent="0.2">
      <c r="F4262">
        <v>50</v>
      </c>
      <c r="G4262" t="s">
        <v>102</v>
      </c>
      <c r="H4262" t="s">
        <v>3319</v>
      </c>
    </row>
    <row r="4263" spans="6:8" x14ac:dyDescent="0.2">
      <c r="F4263">
        <v>50</v>
      </c>
      <c r="G4263" t="s">
        <v>102</v>
      </c>
      <c r="H4263" t="s">
        <v>3320</v>
      </c>
    </row>
    <row r="4264" spans="6:8" x14ac:dyDescent="0.2">
      <c r="F4264">
        <v>50</v>
      </c>
      <c r="G4264" t="s">
        <v>102</v>
      </c>
      <c r="H4264" t="s">
        <v>3321</v>
      </c>
    </row>
    <row r="4265" spans="6:8" x14ac:dyDescent="0.2">
      <c r="F4265">
        <v>50</v>
      </c>
      <c r="G4265" t="s">
        <v>102</v>
      </c>
      <c r="H4265" t="s">
        <v>3322</v>
      </c>
    </row>
    <row r="4266" spans="6:8" x14ac:dyDescent="0.2">
      <c r="F4266">
        <v>50</v>
      </c>
      <c r="G4266" t="s">
        <v>102</v>
      </c>
      <c r="H4266" t="s">
        <v>3323</v>
      </c>
    </row>
    <row r="4267" spans="6:8" x14ac:dyDescent="0.2">
      <c r="F4267">
        <v>50</v>
      </c>
      <c r="G4267" t="s">
        <v>102</v>
      </c>
      <c r="H4267" t="s">
        <v>3324</v>
      </c>
    </row>
    <row r="4268" spans="6:8" x14ac:dyDescent="0.2">
      <c r="F4268">
        <v>50</v>
      </c>
      <c r="G4268" t="s">
        <v>102</v>
      </c>
      <c r="H4268" t="s">
        <v>3325</v>
      </c>
    </row>
    <row r="4269" spans="6:8" x14ac:dyDescent="0.2">
      <c r="F4269">
        <v>50</v>
      </c>
      <c r="G4269" t="s">
        <v>102</v>
      </c>
      <c r="H4269" t="s">
        <v>3326</v>
      </c>
    </row>
    <row r="4270" spans="6:8" x14ac:dyDescent="0.2">
      <c r="F4270">
        <v>50</v>
      </c>
      <c r="G4270" t="s">
        <v>102</v>
      </c>
      <c r="H4270" t="s">
        <v>3327</v>
      </c>
    </row>
    <row r="4271" spans="6:8" x14ac:dyDescent="0.2">
      <c r="F4271">
        <v>50</v>
      </c>
      <c r="G4271" t="s">
        <v>102</v>
      </c>
      <c r="H4271" t="s">
        <v>3328</v>
      </c>
    </row>
    <row r="4272" spans="6:8" x14ac:dyDescent="0.2">
      <c r="F4272">
        <v>50</v>
      </c>
      <c r="G4272" t="s">
        <v>102</v>
      </c>
      <c r="H4272" t="s">
        <v>3329</v>
      </c>
    </row>
    <row r="4273" spans="6:8" x14ac:dyDescent="0.2">
      <c r="F4273">
        <v>50</v>
      </c>
      <c r="G4273" t="s">
        <v>102</v>
      </c>
      <c r="H4273" t="s">
        <v>3330</v>
      </c>
    </row>
    <row r="4274" spans="6:8" x14ac:dyDescent="0.2">
      <c r="F4274">
        <v>50</v>
      </c>
      <c r="G4274" t="s">
        <v>102</v>
      </c>
      <c r="H4274" t="s">
        <v>3331</v>
      </c>
    </row>
    <row r="4275" spans="6:8" x14ac:dyDescent="0.2">
      <c r="F4275">
        <v>50</v>
      </c>
      <c r="G4275" t="s">
        <v>102</v>
      </c>
      <c r="H4275" t="s">
        <v>3332</v>
      </c>
    </row>
    <row r="4276" spans="6:8" x14ac:dyDescent="0.2">
      <c r="F4276">
        <v>50</v>
      </c>
      <c r="G4276" t="s">
        <v>102</v>
      </c>
      <c r="H4276" t="s">
        <v>3333</v>
      </c>
    </row>
    <row r="4277" spans="6:8" x14ac:dyDescent="0.2">
      <c r="F4277">
        <v>50</v>
      </c>
      <c r="G4277" t="s">
        <v>102</v>
      </c>
      <c r="H4277" t="s">
        <v>3334</v>
      </c>
    </row>
    <row r="4278" spans="6:8" x14ac:dyDescent="0.2">
      <c r="F4278">
        <v>50</v>
      </c>
      <c r="G4278" t="s">
        <v>102</v>
      </c>
      <c r="H4278" t="s">
        <v>3335</v>
      </c>
    </row>
    <row r="4279" spans="6:8" x14ac:dyDescent="0.2">
      <c r="F4279">
        <v>50</v>
      </c>
      <c r="G4279" t="s">
        <v>102</v>
      </c>
      <c r="H4279" t="s">
        <v>3336</v>
      </c>
    </row>
    <row r="4280" spans="6:8" x14ac:dyDescent="0.2">
      <c r="F4280">
        <v>50</v>
      </c>
      <c r="G4280" t="s">
        <v>102</v>
      </c>
      <c r="H4280" t="s">
        <v>3337</v>
      </c>
    </row>
    <row r="4281" spans="6:8" x14ac:dyDescent="0.2">
      <c r="F4281">
        <v>50</v>
      </c>
      <c r="G4281" t="s">
        <v>102</v>
      </c>
      <c r="H4281" t="s">
        <v>3338</v>
      </c>
    </row>
    <row r="4282" spans="6:8" x14ac:dyDescent="0.2">
      <c r="F4282">
        <v>50</v>
      </c>
      <c r="G4282" t="s">
        <v>102</v>
      </c>
      <c r="H4282" t="s">
        <v>3339</v>
      </c>
    </row>
    <row r="4283" spans="6:8" x14ac:dyDescent="0.2">
      <c r="F4283">
        <v>50</v>
      </c>
      <c r="G4283" t="s">
        <v>102</v>
      </c>
      <c r="H4283" t="s">
        <v>3340</v>
      </c>
    </row>
    <row r="4284" spans="6:8" x14ac:dyDescent="0.2">
      <c r="F4284">
        <v>50</v>
      </c>
      <c r="G4284" t="s">
        <v>102</v>
      </c>
      <c r="H4284" t="s">
        <v>3341</v>
      </c>
    </row>
    <row r="4285" spans="6:8" x14ac:dyDescent="0.2">
      <c r="F4285">
        <v>50</v>
      </c>
      <c r="G4285" t="s">
        <v>102</v>
      </c>
      <c r="H4285" t="s">
        <v>3342</v>
      </c>
    </row>
    <row r="4286" spans="6:8" x14ac:dyDescent="0.2">
      <c r="F4286">
        <v>50</v>
      </c>
      <c r="G4286" t="s">
        <v>102</v>
      </c>
      <c r="H4286" t="s">
        <v>3343</v>
      </c>
    </row>
    <row r="4287" spans="6:8" x14ac:dyDescent="0.2">
      <c r="F4287">
        <v>50</v>
      </c>
      <c r="G4287" t="s">
        <v>102</v>
      </c>
      <c r="H4287" t="s">
        <v>3344</v>
      </c>
    </row>
    <row r="4288" spans="6:8" x14ac:dyDescent="0.2">
      <c r="F4288">
        <v>50</v>
      </c>
      <c r="G4288" t="s">
        <v>102</v>
      </c>
      <c r="H4288" t="s">
        <v>3345</v>
      </c>
    </row>
    <row r="4289" spans="6:8" x14ac:dyDescent="0.2">
      <c r="F4289">
        <v>50</v>
      </c>
      <c r="G4289" t="s">
        <v>102</v>
      </c>
      <c r="H4289" t="s">
        <v>3346</v>
      </c>
    </row>
    <row r="4290" spans="6:8" x14ac:dyDescent="0.2">
      <c r="F4290">
        <v>50</v>
      </c>
      <c r="G4290" t="s">
        <v>102</v>
      </c>
      <c r="H4290" t="s">
        <v>3347</v>
      </c>
    </row>
    <row r="4291" spans="6:8" x14ac:dyDescent="0.2">
      <c r="F4291">
        <v>50</v>
      </c>
      <c r="G4291" t="s">
        <v>102</v>
      </c>
      <c r="H4291" t="s">
        <v>3348</v>
      </c>
    </row>
    <row r="4292" spans="6:8" x14ac:dyDescent="0.2">
      <c r="F4292">
        <v>50</v>
      </c>
      <c r="G4292" t="s">
        <v>102</v>
      </c>
      <c r="H4292" t="s">
        <v>3349</v>
      </c>
    </row>
    <row r="4293" spans="6:8" x14ac:dyDescent="0.2">
      <c r="F4293">
        <v>50</v>
      </c>
      <c r="G4293" t="s">
        <v>102</v>
      </c>
      <c r="H4293" t="s">
        <v>3350</v>
      </c>
    </row>
    <row r="4294" spans="6:8" x14ac:dyDescent="0.2">
      <c r="F4294">
        <v>50</v>
      </c>
      <c r="G4294" t="s">
        <v>102</v>
      </c>
      <c r="H4294" t="s">
        <v>3351</v>
      </c>
    </row>
    <row r="4295" spans="6:8" x14ac:dyDescent="0.2">
      <c r="F4295">
        <v>50</v>
      </c>
      <c r="G4295" t="s">
        <v>102</v>
      </c>
      <c r="H4295" t="s">
        <v>3352</v>
      </c>
    </row>
    <row r="4296" spans="6:8" x14ac:dyDescent="0.2">
      <c r="F4296">
        <v>50</v>
      </c>
      <c r="G4296" t="s">
        <v>102</v>
      </c>
      <c r="H4296" t="s">
        <v>3353</v>
      </c>
    </row>
    <row r="4297" spans="6:8" x14ac:dyDescent="0.2">
      <c r="F4297">
        <v>50</v>
      </c>
      <c r="G4297" t="s">
        <v>102</v>
      </c>
      <c r="H4297" t="s">
        <v>3354</v>
      </c>
    </row>
    <row r="4298" spans="6:8" x14ac:dyDescent="0.2">
      <c r="F4298">
        <v>50</v>
      </c>
      <c r="G4298" t="s">
        <v>102</v>
      </c>
      <c r="H4298" t="s">
        <v>3355</v>
      </c>
    </row>
    <row r="4299" spans="6:8" x14ac:dyDescent="0.2">
      <c r="F4299">
        <v>50</v>
      </c>
      <c r="G4299" t="s">
        <v>102</v>
      </c>
      <c r="H4299" t="s">
        <v>3356</v>
      </c>
    </row>
    <row r="4300" spans="6:8" x14ac:dyDescent="0.2">
      <c r="F4300">
        <v>50</v>
      </c>
      <c r="G4300" t="s">
        <v>102</v>
      </c>
      <c r="H4300" t="s">
        <v>3357</v>
      </c>
    </row>
    <row r="4301" spans="6:8" x14ac:dyDescent="0.2">
      <c r="F4301">
        <v>50</v>
      </c>
      <c r="G4301" t="s">
        <v>102</v>
      </c>
      <c r="H4301" t="s">
        <v>3358</v>
      </c>
    </row>
    <row r="4302" spans="6:8" x14ac:dyDescent="0.2">
      <c r="F4302">
        <v>50</v>
      </c>
      <c r="G4302" t="s">
        <v>102</v>
      </c>
      <c r="H4302" t="s">
        <v>3359</v>
      </c>
    </row>
    <row r="4303" spans="6:8" x14ac:dyDescent="0.2">
      <c r="F4303">
        <v>50</v>
      </c>
      <c r="G4303" t="s">
        <v>102</v>
      </c>
      <c r="H4303" t="s">
        <v>3360</v>
      </c>
    </row>
    <row r="4304" spans="6:8" x14ac:dyDescent="0.2">
      <c r="F4304">
        <v>50</v>
      </c>
      <c r="G4304" t="s">
        <v>102</v>
      </c>
      <c r="H4304" t="s">
        <v>3361</v>
      </c>
    </row>
    <row r="4305" spans="6:8" x14ac:dyDescent="0.2">
      <c r="F4305">
        <v>50</v>
      </c>
      <c r="G4305" t="s">
        <v>102</v>
      </c>
      <c r="H4305" t="s">
        <v>3362</v>
      </c>
    </row>
    <row r="4306" spans="6:8" x14ac:dyDescent="0.2">
      <c r="F4306">
        <v>50</v>
      </c>
      <c r="G4306" t="s">
        <v>102</v>
      </c>
      <c r="H4306" t="s">
        <v>3363</v>
      </c>
    </row>
    <row r="4307" spans="6:8" x14ac:dyDescent="0.2">
      <c r="F4307">
        <v>50</v>
      </c>
      <c r="G4307" t="s">
        <v>102</v>
      </c>
      <c r="H4307" t="s">
        <v>3364</v>
      </c>
    </row>
    <row r="4308" spans="6:8" x14ac:dyDescent="0.2">
      <c r="F4308">
        <v>50</v>
      </c>
      <c r="G4308" t="s">
        <v>102</v>
      </c>
      <c r="H4308" t="s">
        <v>1615</v>
      </c>
    </row>
    <row r="4309" spans="6:8" x14ac:dyDescent="0.2">
      <c r="F4309">
        <v>50</v>
      </c>
      <c r="G4309" t="s">
        <v>102</v>
      </c>
      <c r="H4309" t="s">
        <v>3365</v>
      </c>
    </row>
    <row r="4310" spans="6:8" x14ac:dyDescent="0.2">
      <c r="F4310">
        <v>50</v>
      </c>
      <c r="G4310" t="s">
        <v>102</v>
      </c>
      <c r="H4310" t="s">
        <v>3366</v>
      </c>
    </row>
    <row r="4311" spans="6:8" x14ac:dyDescent="0.2">
      <c r="F4311">
        <v>50</v>
      </c>
      <c r="G4311" t="s">
        <v>102</v>
      </c>
      <c r="H4311" t="s">
        <v>3367</v>
      </c>
    </row>
    <row r="4312" spans="6:8" x14ac:dyDescent="0.2">
      <c r="F4312">
        <v>50</v>
      </c>
      <c r="G4312" t="s">
        <v>102</v>
      </c>
      <c r="H4312" t="s">
        <v>1619</v>
      </c>
    </row>
    <row r="4313" spans="6:8" x14ac:dyDescent="0.2">
      <c r="F4313">
        <v>50</v>
      </c>
      <c r="G4313" t="s">
        <v>102</v>
      </c>
      <c r="H4313" t="s">
        <v>3368</v>
      </c>
    </row>
    <row r="4314" spans="6:8" x14ac:dyDescent="0.2">
      <c r="F4314">
        <v>50</v>
      </c>
      <c r="G4314" t="s">
        <v>102</v>
      </c>
      <c r="H4314" t="s">
        <v>3369</v>
      </c>
    </row>
    <row r="4315" spans="6:8" x14ac:dyDescent="0.2">
      <c r="F4315">
        <v>50</v>
      </c>
      <c r="G4315" t="s">
        <v>102</v>
      </c>
      <c r="H4315" t="s">
        <v>3370</v>
      </c>
    </row>
    <row r="4316" spans="6:8" x14ac:dyDescent="0.2">
      <c r="F4316">
        <v>50</v>
      </c>
      <c r="G4316" t="s">
        <v>102</v>
      </c>
      <c r="H4316" t="s">
        <v>3371</v>
      </c>
    </row>
    <row r="4317" spans="6:8" x14ac:dyDescent="0.2">
      <c r="F4317">
        <v>50</v>
      </c>
      <c r="G4317" t="s">
        <v>102</v>
      </c>
      <c r="H4317" t="s">
        <v>3372</v>
      </c>
    </row>
    <row r="4318" spans="6:8" x14ac:dyDescent="0.2">
      <c r="F4318">
        <v>50</v>
      </c>
      <c r="G4318" t="s">
        <v>102</v>
      </c>
      <c r="H4318" t="s">
        <v>3373</v>
      </c>
    </row>
    <row r="4319" spans="6:8" x14ac:dyDescent="0.2">
      <c r="F4319">
        <v>50</v>
      </c>
      <c r="G4319" t="s">
        <v>102</v>
      </c>
      <c r="H4319" t="s">
        <v>3374</v>
      </c>
    </row>
    <row r="4320" spans="6:8" x14ac:dyDescent="0.2">
      <c r="F4320">
        <v>50</v>
      </c>
      <c r="G4320" t="s">
        <v>102</v>
      </c>
      <c r="H4320" t="s">
        <v>3375</v>
      </c>
    </row>
    <row r="4321" spans="6:8" x14ac:dyDescent="0.2">
      <c r="F4321">
        <v>50</v>
      </c>
      <c r="G4321" t="s">
        <v>102</v>
      </c>
      <c r="H4321" t="s">
        <v>3376</v>
      </c>
    </row>
    <row r="4322" spans="6:8" x14ac:dyDescent="0.2">
      <c r="F4322">
        <v>50</v>
      </c>
      <c r="G4322" t="s">
        <v>102</v>
      </c>
      <c r="H4322" t="s">
        <v>3377</v>
      </c>
    </row>
    <row r="4323" spans="6:8" x14ac:dyDescent="0.2">
      <c r="F4323">
        <v>50</v>
      </c>
      <c r="G4323" t="s">
        <v>102</v>
      </c>
      <c r="H4323" t="s">
        <v>3378</v>
      </c>
    </row>
    <row r="4324" spans="6:8" x14ac:dyDescent="0.2">
      <c r="F4324">
        <v>50</v>
      </c>
      <c r="G4324" t="s">
        <v>102</v>
      </c>
      <c r="H4324" t="s">
        <v>3379</v>
      </c>
    </row>
    <row r="4325" spans="6:8" x14ac:dyDescent="0.2">
      <c r="F4325">
        <v>50</v>
      </c>
      <c r="G4325" t="s">
        <v>102</v>
      </c>
      <c r="H4325" t="s">
        <v>3380</v>
      </c>
    </row>
    <row r="4326" spans="6:8" x14ac:dyDescent="0.2">
      <c r="F4326">
        <v>50</v>
      </c>
      <c r="G4326" t="s">
        <v>102</v>
      </c>
      <c r="H4326" t="s">
        <v>3381</v>
      </c>
    </row>
    <row r="4327" spans="6:8" x14ac:dyDescent="0.2">
      <c r="F4327">
        <v>50</v>
      </c>
      <c r="G4327" t="s">
        <v>102</v>
      </c>
      <c r="H4327" t="s">
        <v>3382</v>
      </c>
    </row>
    <row r="4328" spans="6:8" x14ac:dyDescent="0.2">
      <c r="F4328">
        <v>50</v>
      </c>
      <c r="G4328" t="s">
        <v>102</v>
      </c>
      <c r="H4328" t="s">
        <v>3383</v>
      </c>
    </row>
    <row r="4329" spans="6:8" x14ac:dyDescent="0.2">
      <c r="F4329">
        <v>50</v>
      </c>
      <c r="G4329" t="s">
        <v>102</v>
      </c>
      <c r="H4329" t="s">
        <v>3384</v>
      </c>
    </row>
    <row r="4330" spans="6:8" x14ac:dyDescent="0.2">
      <c r="F4330">
        <v>50</v>
      </c>
      <c r="G4330" t="s">
        <v>102</v>
      </c>
      <c r="H4330" t="s">
        <v>3385</v>
      </c>
    </row>
    <row r="4331" spans="6:8" x14ac:dyDescent="0.2">
      <c r="F4331">
        <v>50</v>
      </c>
      <c r="G4331" t="s">
        <v>102</v>
      </c>
      <c r="H4331" t="s">
        <v>3386</v>
      </c>
    </row>
    <row r="4332" spans="6:8" x14ac:dyDescent="0.2">
      <c r="F4332">
        <v>50</v>
      </c>
      <c r="G4332" t="s">
        <v>102</v>
      </c>
      <c r="H4332" t="s">
        <v>3387</v>
      </c>
    </row>
    <row r="4333" spans="6:8" x14ac:dyDescent="0.2">
      <c r="F4333">
        <v>50</v>
      </c>
      <c r="G4333" t="s">
        <v>102</v>
      </c>
      <c r="H4333" t="s">
        <v>3388</v>
      </c>
    </row>
    <row r="4334" spans="6:8" x14ac:dyDescent="0.2">
      <c r="F4334">
        <v>50</v>
      </c>
      <c r="G4334" t="s">
        <v>102</v>
      </c>
      <c r="H4334" t="s">
        <v>3389</v>
      </c>
    </row>
    <row r="4335" spans="6:8" x14ac:dyDescent="0.2">
      <c r="F4335">
        <v>50</v>
      </c>
      <c r="G4335" t="s">
        <v>102</v>
      </c>
      <c r="H4335" t="s">
        <v>3390</v>
      </c>
    </row>
    <row r="4336" spans="6:8" x14ac:dyDescent="0.2">
      <c r="F4336">
        <v>50</v>
      </c>
      <c r="G4336" t="s">
        <v>102</v>
      </c>
      <c r="H4336" t="s">
        <v>3391</v>
      </c>
    </row>
    <row r="4337" spans="6:8" x14ac:dyDescent="0.2">
      <c r="F4337">
        <v>50</v>
      </c>
      <c r="G4337" t="s">
        <v>102</v>
      </c>
      <c r="H4337" t="s">
        <v>3392</v>
      </c>
    </row>
    <row r="4338" spans="6:8" x14ac:dyDescent="0.2">
      <c r="F4338">
        <v>50</v>
      </c>
      <c r="G4338" t="s">
        <v>102</v>
      </c>
      <c r="H4338" t="s">
        <v>3393</v>
      </c>
    </row>
    <row r="4339" spans="6:8" x14ac:dyDescent="0.2">
      <c r="F4339">
        <v>50</v>
      </c>
      <c r="G4339" t="s">
        <v>102</v>
      </c>
      <c r="H4339" t="s">
        <v>3394</v>
      </c>
    </row>
    <row r="4340" spans="6:8" x14ac:dyDescent="0.2">
      <c r="F4340">
        <v>50</v>
      </c>
      <c r="G4340" t="s">
        <v>102</v>
      </c>
      <c r="H4340" t="s">
        <v>3395</v>
      </c>
    </row>
    <row r="4341" spans="6:8" x14ac:dyDescent="0.2">
      <c r="F4341">
        <v>50</v>
      </c>
      <c r="G4341" t="s">
        <v>102</v>
      </c>
      <c r="H4341" t="s">
        <v>3396</v>
      </c>
    </row>
    <row r="4342" spans="6:8" x14ac:dyDescent="0.2">
      <c r="F4342">
        <v>50</v>
      </c>
      <c r="G4342" t="s">
        <v>102</v>
      </c>
      <c r="H4342" t="s">
        <v>610</v>
      </c>
    </row>
    <row r="4343" spans="6:8" x14ac:dyDescent="0.2">
      <c r="F4343">
        <v>50</v>
      </c>
      <c r="G4343" t="s">
        <v>102</v>
      </c>
      <c r="H4343" t="s">
        <v>3397</v>
      </c>
    </row>
    <row r="4344" spans="6:8" x14ac:dyDescent="0.2">
      <c r="F4344">
        <v>50</v>
      </c>
      <c r="G4344" t="s">
        <v>102</v>
      </c>
      <c r="H4344" t="s">
        <v>3398</v>
      </c>
    </row>
    <row r="4345" spans="6:8" x14ac:dyDescent="0.2">
      <c r="F4345">
        <v>50</v>
      </c>
      <c r="G4345" t="s">
        <v>102</v>
      </c>
      <c r="H4345" t="s">
        <v>3399</v>
      </c>
    </row>
    <row r="4346" spans="6:8" x14ac:dyDescent="0.2">
      <c r="F4346">
        <v>50</v>
      </c>
      <c r="G4346" t="s">
        <v>102</v>
      </c>
      <c r="H4346" t="s">
        <v>3400</v>
      </c>
    </row>
    <row r="4347" spans="6:8" x14ac:dyDescent="0.2">
      <c r="F4347">
        <v>50</v>
      </c>
      <c r="G4347" t="s">
        <v>102</v>
      </c>
      <c r="H4347" t="s">
        <v>3401</v>
      </c>
    </row>
    <row r="4348" spans="6:8" x14ac:dyDescent="0.2">
      <c r="F4348">
        <v>50</v>
      </c>
      <c r="G4348" t="s">
        <v>102</v>
      </c>
      <c r="H4348" t="s">
        <v>3402</v>
      </c>
    </row>
    <row r="4349" spans="6:8" x14ac:dyDescent="0.2">
      <c r="F4349">
        <v>50</v>
      </c>
      <c r="G4349" t="s">
        <v>102</v>
      </c>
      <c r="H4349" t="s">
        <v>3403</v>
      </c>
    </row>
    <row r="4350" spans="6:8" x14ac:dyDescent="0.2">
      <c r="F4350">
        <v>50</v>
      </c>
      <c r="G4350" t="s">
        <v>102</v>
      </c>
      <c r="H4350" t="s">
        <v>3404</v>
      </c>
    </row>
    <row r="4351" spans="6:8" x14ac:dyDescent="0.2">
      <c r="F4351">
        <v>50</v>
      </c>
      <c r="G4351" t="s">
        <v>102</v>
      </c>
      <c r="H4351" t="s">
        <v>3405</v>
      </c>
    </row>
    <row r="4352" spans="6:8" x14ac:dyDescent="0.2">
      <c r="F4352">
        <v>50</v>
      </c>
      <c r="G4352" t="s">
        <v>102</v>
      </c>
      <c r="H4352" t="s">
        <v>3406</v>
      </c>
    </row>
    <row r="4353" spans="6:8" x14ac:dyDescent="0.2">
      <c r="F4353">
        <v>50</v>
      </c>
      <c r="G4353" t="s">
        <v>102</v>
      </c>
      <c r="H4353" t="s">
        <v>3407</v>
      </c>
    </row>
    <row r="4354" spans="6:8" x14ac:dyDescent="0.2">
      <c r="F4354">
        <v>50</v>
      </c>
      <c r="G4354" t="s">
        <v>102</v>
      </c>
      <c r="H4354" t="s">
        <v>3408</v>
      </c>
    </row>
    <row r="4355" spans="6:8" x14ac:dyDescent="0.2">
      <c r="F4355">
        <v>50</v>
      </c>
      <c r="G4355" t="s">
        <v>102</v>
      </c>
      <c r="H4355" t="s">
        <v>3409</v>
      </c>
    </row>
    <row r="4356" spans="6:8" x14ac:dyDescent="0.2">
      <c r="F4356">
        <v>50</v>
      </c>
      <c r="G4356" t="s">
        <v>102</v>
      </c>
      <c r="H4356" t="s">
        <v>3410</v>
      </c>
    </row>
    <row r="4357" spans="6:8" x14ac:dyDescent="0.2">
      <c r="F4357">
        <v>50</v>
      </c>
      <c r="G4357" t="s">
        <v>102</v>
      </c>
      <c r="H4357" t="s">
        <v>3411</v>
      </c>
    </row>
    <row r="4358" spans="6:8" x14ac:dyDescent="0.2">
      <c r="F4358">
        <v>50</v>
      </c>
      <c r="G4358" t="s">
        <v>102</v>
      </c>
      <c r="H4358" t="s">
        <v>3412</v>
      </c>
    </row>
    <row r="4359" spans="6:8" x14ac:dyDescent="0.2">
      <c r="F4359">
        <v>50</v>
      </c>
      <c r="G4359" t="s">
        <v>102</v>
      </c>
      <c r="H4359" t="s">
        <v>3413</v>
      </c>
    </row>
    <row r="4360" spans="6:8" x14ac:dyDescent="0.2">
      <c r="F4360">
        <v>50</v>
      </c>
      <c r="G4360" t="s">
        <v>102</v>
      </c>
      <c r="H4360" t="s">
        <v>3414</v>
      </c>
    </row>
    <row r="4361" spans="6:8" x14ac:dyDescent="0.2">
      <c r="F4361">
        <v>50</v>
      </c>
      <c r="G4361" t="s">
        <v>102</v>
      </c>
      <c r="H4361" t="s">
        <v>3415</v>
      </c>
    </row>
    <row r="4362" spans="6:8" x14ac:dyDescent="0.2">
      <c r="F4362">
        <v>50</v>
      </c>
      <c r="G4362" t="s">
        <v>102</v>
      </c>
      <c r="H4362" t="s">
        <v>3416</v>
      </c>
    </row>
    <row r="4363" spans="6:8" x14ac:dyDescent="0.2">
      <c r="F4363">
        <v>50</v>
      </c>
      <c r="G4363" t="s">
        <v>102</v>
      </c>
      <c r="H4363" t="s">
        <v>3417</v>
      </c>
    </row>
    <row r="4364" spans="6:8" x14ac:dyDescent="0.2">
      <c r="F4364">
        <v>50</v>
      </c>
      <c r="G4364" t="s">
        <v>102</v>
      </c>
      <c r="H4364" t="s">
        <v>3418</v>
      </c>
    </row>
    <row r="4365" spans="6:8" x14ac:dyDescent="0.2">
      <c r="F4365">
        <v>50</v>
      </c>
      <c r="G4365" t="s">
        <v>102</v>
      </c>
      <c r="H4365" t="s">
        <v>3419</v>
      </c>
    </row>
    <row r="4366" spans="6:8" x14ac:dyDescent="0.2">
      <c r="F4366">
        <v>50</v>
      </c>
      <c r="G4366" t="s">
        <v>102</v>
      </c>
      <c r="H4366" t="s">
        <v>3420</v>
      </c>
    </row>
    <row r="4367" spans="6:8" x14ac:dyDescent="0.2">
      <c r="F4367">
        <v>51</v>
      </c>
      <c r="G4367" t="s">
        <v>103</v>
      </c>
      <c r="H4367" t="s">
        <v>3421</v>
      </c>
    </row>
    <row r="4368" spans="6:8" x14ac:dyDescent="0.2">
      <c r="F4368">
        <v>51</v>
      </c>
      <c r="G4368" t="s">
        <v>103</v>
      </c>
      <c r="H4368" t="s">
        <v>3422</v>
      </c>
    </row>
    <row r="4369" spans="6:8" x14ac:dyDescent="0.2">
      <c r="F4369">
        <v>51</v>
      </c>
      <c r="G4369" t="s">
        <v>103</v>
      </c>
      <c r="H4369" t="s">
        <v>3466</v>
      </c>
    </row>
    <row r="4370" spans="6:8" x14ac:dyDescent="0.2">
      <c r="F4370">
        <v>51</v>
      </c>
      <c r="G4370" t="s">
        <v>103</v>
      </c>
      <c r="H4370" t="s">
        <v>2646</v>
      </c>
    </row>
    <row r="4371" spans="6:8" x14ac:dyDescent="0.2">
      <c r="F4371">
        <v>51</v>
      </c>
      <c r="G4371" t="s">
        <v>103</v>
      </c>
      <c r="H4371" t="s">
        <v>3423</v>
      </c>
    </row>
    <row r="4372" spans="6:8" x14ac:dyDescent="0.2">
      <c r="F4372">
        <v>51</v>
      </c>
      <c r="G4372" t="s">
        <v>103</v>
      </c>
      <c r="H4372" t="s">
        <v>3424</v>
      </c>
    </row>
    <row r="4373" spans="6:8" x14ac:dyDescent="0.2">
      <c r="F4373">
        <v>51</v>
      </c>
      <c r="G4373" t="s">
        <v>103</v>
      </c>
      <c r="H4373" t="s">
        <v>3425</v>
      </c>
    </row>
    <row r="4374" spans="6:8" x14ac:dyDescent="0.2">
      <c r="F4374">
        <v>51</v>
      </c>
      <c r="G4374" t="s">
        <v>103</v>
      </c>
      <c r="H4374" t="s">
        <v>3426</v>
      </c>
    </row>
    <row r="4375" spans="6:8" x14ac:dyDescent="0.2">
      <c r="F4375">
        <v>51</v>
      </c>
      <c r="G4375" t="s">
        <v>103</v>
      </c>
      <c r="H4375" t="s">
        <v>3427</v>
      </c>
    </row>
    <row r="4376" spans="6:8" x14ac:dyDescent="0.2">
      <c r="F4376">
        <v>51</v>
      </c>
      <c r="G4376" t="s">
        <v>103</v>
      </c>
      <c r="H4376" t="s">
        <v>1015</v>
      </c>
    </row>
    <row r="4377" spans="6:8" x14ac:dyDescent="0.2">
      <c r="F4377">
        <v>51</v>
      </c>
      <c r="G4377" t="s">
        <v>103</v>
      </c>
      <c r="H4377" t="s">
        <v>2837</v>
      </c>
    </row>
    <row r="4378" spans="6:8" x14ac:dyDescent="0.2">
      <c r="F4378">
        <v>51</v>
      </c>
      <c r="G4378" t="s">
        <v>103</v>
      </c>
      <c r="H4378" t="s">
        <v>3467</v>
      </c>
    </row>
    <row r="4379" spans="6:8" x14ac:dyDescent="0.2">
      <c r="F4379">
        <v>51</v>
      </c>
      <c r="G4379" t="s">
        <v>103</v>
      </c>
      <c r="H4379" t="s">
        <v>3428</v>
      </c>
    </row>
    <row r="4380" spans="6:8" x14ac:dyDescent="0.2">
      <c r="F4380">
        <v>51</v>
      </c>
      <c r="G4380" t="s">
        <v>103</v>
      </c>
      <c r="H4380" t="s">
        <v>3429</v>
      </c>
    </row>
    <row r="4381" spans="6:8" x14ac:dyDescent="0.2">
      <c r="F4381">
        <v>51</v>
      </c>
      <c r="G4381" t="s">
        <v>103</v>
      </c>
      <c r="H4381" t="s">
        <v>3468</v>
      </c>
    </row>
    <row r="4382" spans="6:8" x14ac:dyDescent="0.2">
      <c r="F4382">
        <v>51</v>
      </c>
      <c r="G4382" t="s">
        <v>103</v>
      </c>
      <c r="H4382" t="s">
        <v>2653</v>
      </c>
    </row>
    <row r="4383" spans="6:8" x14ac:dyDescent="0.2">
      <c r="F4383">
        <v>51</v>
      </c>
      <c r="G4383" t="s">
        <v>103</v>
      </c>
      <c r="H4383" t="s">
        <v>908</v>
      </c>
    </row>
    <row r="4384" spans="6:8" x14ac:dyDescent="0.2">
      <c r="F4384">
        <v>51</v>
      </c>
      <c r="G4384" t="s">
        <v>103</v>
      </c>
      <c r="H4384" t="s">
        <v>3430</v>
      </c>
    </row>
    <row r="4385" spans="6:8" x14ac:dyDescent="0.2">
      <c r="F4385">
        <v>51</v>
      </c>
      <c r="G4385" t="s">
        <v>103</v>
      </c>
      <c r="H4385" t="s">
        <v>3469</v>
      </c>
    </row>
    <row r="4386" spans="6:8" x14ac:dyDescent="0.2">
      <c r="F4386">
        <v>51</v>
      </c>
      <c r="G4386" t="s">
        <v>103</v>
      </c>
      <c r="H4386" t="s">
        <v>1025</v>
      </c>
    </row>
    <row r="4387" spans="6:8" x14ac:dyDescent="0.2">
      <c r="F4387">
        <v>51</v>
      </c>
      <c r="G4387" t="s">
        <v>103</v>
      </c>
      <c r="H4387" t="s">
        <v>1667</v>
      </c>
    </row>
    <row r="4388" spans="6:8" x14ac:dyDescent="0.2">
      <c r="F4388">
        <v>51</v>
      </c>
      <c r="G4388" t="s">
        <v>103</v>
      </c>
      <c r="H4388" t="s">
        <v>283</v>
      </c>
    </row>
    <row r="4389" spans="6:8" x14ac:dyDescent="0.2">
      <c r="F4389">
        <v>51</v>
      </c>
      <c r="G4389" t="s">
        <v>103</v>
      </c>
      <c r="H4389" t="s">
        <v>3431</v>
      </c>
    </row>
    <row r="4390" spans="6:8" x14ac:dyDescent="0.2">
      <c r="F4390">
        <v>51</v>
      </c>
      <c r="G4390" t="s">
        <v>103</v>
      </c>
      <c r="H4390" t="s">
        <v>622</v>
      </c>
    </row>
    <row r="4391" spans="6:8" x14ac:dyDescent="0.2">
      <c r="F4391">
        <v>51</v>
      </c>
      <c r="G4391" t="s">
        <v>103</v>
      </c>
      <c r="H4391" t="s">
        <v>3470</v>
      </c>
    </row>
    <row r="4392" spans="6:8" x14ac:dyDescent="0.2">
      <c r="F4392">
        <v>51</v>
      </c>
      <c r="G4392" t="s">
        <v>103</v>
      </c>
      <c r="H4392" t="s">
        <v>3471</v>
      </c>
    </row>
    <row r="4393" spans="6:8" x14ac:dyDescent="0.2">
      <c r="F4393">
        <v>51</v>
      </c>
      <c r="G4393" t="s">
        <v>103</v>
      </c>
      <c r="H4393" t="s">
        <v>2913</v>
      </c>
    </row>
    <row r="4394" spans="6:8" x14ac:dyDescent="0.2">
      <c r="F4394">
        <v>51</v>
      </c>
      <c r="G4394" t="s">
        <v>103</v>
      </c>
      <c r="H4394" t="s">
        <v>180</v>
      </c>
    </row>
    <row r="4395" spans="6:8" x14ac:dyDescent="0.2">
      <c r="F4395">
        <v>51</v>
      </c>
      <c r="G4395" t="s">
        <v>103</v>
      </c>
      <c r="H4395" t="s">
        <v>3472</v>
      </c>
    </row>
    <row r="4396" spans="6:8" x14ac:dyDescent="0.2">
      <c r="F4396">
        <v>51</v>
      </c>
      <c r="G4396" t="s">
        <v>103</v>
      </c>
      <c r="H4396" t="s">
        <v>3473</v>
      </c>
    </row>
    <row r="4397" spans="6:8" x14ac:dyDescent="0.2">
      <c r="F4397">
        <v>51</v>
      </c>
      <c r="G4397" t="s">
        <v>103</v>
      </c>
      <c r="H4397" t="s">
        <v>2786</v>
      </c>
    </row>
    <row r="4398" spans="6:8" x14ac:dyDescent="0.2">
      <c r="F4398">
        <v>51</v>
      </c>
      <c r="G4398" t="s">
        <v>103</v>
      </c>
      <c r="H4398" t="s">
        <v>3432</v>
      </c>
    </row>
    <row r="4399" spans="6:8" x14ac:dyDescent="0.2">
      <c r="F4399">
        <v>51</v>
      </c>
      <c r="G4399" t="s">
        <v>103</v>
      </c>
      <c r="H4399" t="s">
        <v>818</v>
      </c>
    </row>
    <row r="4400" spans="6:8" x14ac:dyDescent="0.2">
      <c r="F4400">
        <v>51</v>
      </c>
      <c r="G4400" t="s">
        <v>103</v>
      </c>
      <c r="H4400" t="s">
        <v>3474</v>
      </c>
    </row>
    <row r="4401" spans="6:8" x14ac:dyDescent="0.2">
      <c r="F4401">
        <v>51</v>
      </c>
      <c r="G4401" t="s">
        <v>103</v>
      </c>
      <c r="H4401" t="s">
        <v>3433</v>
      </c>
    </row>
    <row r="4402" spans="6:8" x14ac:dyDescent="0.2">
      <c r="F4402">
        <v>51</v>
      </c>
      <c r="G4402" t="s">
        <v>103</v>
      </c>
      <c r="H4402" t="s">
        <v>3434</v>
      </c>
    </row>
    <row r="4403" spans="6:8" x14ac:dyDescent="0.2">
      <c r="F4403">
        <v>51</v>
      </c>
      <c r="G4403" t="s">
        <v>103</v>
      </c>
      <c r="H4403" t="s">
        <v>3475</v>
      </c>
    </row>
    <row r="4404" spans="6:8" x14ac:dyDescent="0.2">
      <c r="F4404">
        <v>51</v>
      </c>
      <c r="G4404" t="s">
        <v>103</v>
      </c>
      <c r="H4404" t="s">
        <v>2582</v>
      </c>
    </row>
    <row r="4405" spans="6:8" x14ac:dyDescent="0.2">
      <c r="F4405">
        <v>51</v>
      </c>
      <c r="G4405" t="s">
        <v>103</v>
      </c>
      <c r="H4405" t="s">
        <v>3435</v>
      </c>
    </row>
    <row r="4406" spans="6:8" x14ac:dyDescent="0.2">
      <c r="F4406">
        <v>51</v>
      </c>
      <c r="G4406" t="s">
        <v>103</v>
      </c>
      <c r="H4406" t="s">
        <v>3476</v>
      </c>
    </row>
    <row r="4407" spans="6:8" x14ac:dyDescent="0.2">
      <c r="F4407">
        <v>51</v>
      </c>
      <c r="G4407" t="s">
        <v>103</v>
      </c>
      <c r="H4407" t="s">
        <v>3477</v>
      </c>
    </row>
    <row r="4408" spans="6:8" x14ac:dyDescent="0.2">
      <c r="F4408">
        <v>51</v>
      </c>
      <c r="G4408" t="s">
        <v>103</v>
      </c>
      <c r="H4408" t="s">
        <v>3436</v>
      </c>
    </row>
    <row r="4409" spans="6:8" x14ac:dyDescent="0.2">
      <c r="F4409">
        <v>51</v>
      </c>
      <c r="G4409" t="s">
        <v>103</v>
      </c>
      <c r="H4409" t="s">
        <v>706</v>
      </c>
    </row>
    <row r="4410" spans="6:8" x14ac:dyDescent="0.2">
      <c r="F4410">
        <v>51</v>
      </c>
      <c r="G4410" t="s">
        <v>103</v>
      </c>
      <c r="H4410" t="s">
        <v>3437</v>
      </c>
    </row>
    <row r="4411" spans="6:8" x14ac:dyDescent="0.2">
      <c r="F4411">
        <v>51</v>
      </c>
      <c r="G4411" t="s">
        <v>103</v>
      </c>
      <c r="H4411" t="s">
        <v>197</v>
      </c>
    </row>
    <row r="4412" spans="6:8" x14ac:dyDescent="0.2">
      <c r="F4412">
        <v>51</v>
      </c>
      <c r="G4412" t="s">
        <v>103</v>
      </c>
      <c r="H4412" t="s">
        <v>3478</v>
      </c>
    </row>
    <row r="4413" spans="6:8" x14ac:dyDescent="0.2">
      <c r="F4413">
        <v>51</v>
      </c>
      <c r="G4413" t="s">
        <v>103</v>
      </c>
      <c r="H4413" t="s">
        <v>1671</v>
      </c>
    </row>
    <row r="4414" spans="6:8" x14ac:dyDescent="0.2">
      <c r="F4414">
        <v>51</v>
      </c>
      <c r="G4414" t="s">
        <v>103</v>
      </c>
      <c r="H4414" t="s">
        <v>3479</v>
      </c>
    </row>
    <row r="4415" spans="6:8" x14ac:dyDescent="0.2">
      <c r="F4415">
        <v>51</v>
      </c>
      <c r="G4415" t="s">
        <v>103</v>
      </c>
      <c r="H4415" t="s">
        <v>3480</v>
      </c>
    </row>
    <row r="4416" spans="6:8" x14ac:dyDescent="0.2">
      <c r="F4416">
        <v>51</v>
      </c>
      <c r="G4416" t="s">
        <v>103</v>
      </c>
      <c r="H4416" t="s">
        <v>2978</v>
      </c>
    </row>
    <row r="4417" spans="6:8" x14ac:dyDescent="0.2">
      <c r="F4417">
        <v>51</v>
      </c>
      <c r="G4417" t="s">
        <v>103</v>
      </c>
      <c r="H4417" t="s">
        <v>2583</v>
      </c>
    </row>
    <row r="4418" spans="6:8" x14ac:dyDescent="0.2">
      <c r="F4418">
        <v>51</v>
      </c>
      <c r="G4418" t="s">
        <v>103</v>
      </c>
      <c r="H4418" t="s">
        <v>3438</v>
      </c>
    </row>
    <row r="4419" spans="6:8" x14ac:dyDescent="0.2">
      <c r="F4419">
        <v>51</v>
      </c>
      <c r="G4419" t="s">
        <v>103</v>
      </c>
      <c r="H4419" t="s">
        <v>1035</v>
      </c>
    </row>
    <row r="4420" spans="6:8" x14ac:dyDescent="0.2">
      <c r="F4420">
        <v>51</v>
      </c>
      <c r="G4420" t="s">
        <v>103</v>
      </c>
      <c r="H4420" t="s">
        <v>199</v>
      </c>
    </row>
    <row r="4421" spans="6:8" x14ac:dyDescent="0.2">
      <c r="F4421">
        <v>51</v>
      </c>
      <c r="G4421" t="s">
        <v>103</v>
      </c>
      <c r="H4421" t="s">
        <v>3439</v>
      </c>
    </row>
    <row r="4422" spans="6:8" x14ac:dyDescent="0.2">
      <c r="F4422">
        <v>51</v>
      </c>
      <c r="G4422" t="s">
        <v>103</v>
      </c>
      <c r="H4422" t="s">
        <v>2673</v>
      </c>
    </row>
    <row r="4423" spans="6:8" x14ac:dyDescent="0.2">
      <c r="F4423">
        <v>51</v>
      </c>
      <c r="G4423" t="s">
        <v>103</v>
      </c>
      <c r="H4423" t="s">
        <v>3481</v>
      </c>
    </row>
    <row r="4424" spans="6:8" x14ac:dyDescent="0.2">
      <c r="F4424">
        <v>51</v>
      </c>
      <c r="G4424" t="s">
        <v>103</v>
      </c>
      <c r="H4424" t="s">
        <v>3440</v>
      </c>
    </row>
    <row r="4425" spans="6:8" x14ac:dyDescent="0.2">
      <c r="F4425">
        <v>51</v>
      </c>
      <c r="G4425" t="s">
        <v>103</v>
      </c>
      <c r="H4425" t="s">
        <v>3482</v>
      </c>
    </row>
    <row r="4426" spans="6:8" x14ac:dyDescent="0.2">
      <c r="F4426">
        <v>51</v>
      </c>
      <c r="G4426" t="s">
        <v>103</v>
      </c>
      <c r="H4426" t="s">
        <v>3441</v>
      </c>
    </row>
    <row r="4427" spans="6:8" x14ac:dyDescent="0.2">
      <c r="F4427">
        <v>51</v>
      </c>
      <c r="G4427" t="s">
        <v>103</v>
      </c>
      <c r="H4427" t="s">
        <v>201</v>
      </c>
    </row>
    <row r="4428" spans="6:8" x14ac:dyDescent="0.2">
      <c r="F4428">
        <v>51</v>
      </c>
      <c r="G4428" t="s">
        <v>103</v>
      </c>
      <c r="H4428" t="s">
        <v>2756</v>
      </c>
    </row>
    <row r="4429" spans="6:8" x14ac:dyDescent="0.2">
      <c r="F4429">
        <v>51</v>
      </c>
      <c r="G4429" t="s">
        <v>103</v>
      </c>
      <c r="H4429" t="s">
        <v>3483</v>
      </c>
    </row>
    <row r="4430" spans="6:8" x14ac:dyDescent="0.2">
      <c r="F4430">
        <v>51</v>
      </c>
      <c r="G4430" t="s">
        <v>103</v>
      </c>
      <c r="H4430" t="s">
        <v>3442</v>
      </c>
    </row>
    <row r="4431" spans="6:8" x14ac:dyDescent="0.2">
      <c r="F4431">
        <v>51</v>
      </c>
      <c r="G4431" t="s">
        <v>103</v>
      </c>
      <c r="H4431" t="s">
        <v>3443</v>
      </c>
    </row>
    <row r="4432" spans="6:8" x14ac:dyDescent="0.2">
      <c r="F4432">
        <v>51</v>
      </c>
      <c r="G4432" t="s">
        <v>103</v>
      </c>
      <c r="H4432" t="s">
        <v>3444</v>
      </c>
    </row>
    <row r="4433" spans="6:8" x14ac:dyDescent="0.2">
      <c r="F4433">
        <v>51</v>
      </c>
      <c r="G4433" t="s">
        <v>103</v>
      </c>
      <c r="H4433" t="s">
        <v>3445</v>
      </c>
    </row>
    <row r="4434" spans="6:8" x14ac:dyDescent="0.2">
      <c r="F4434">
        <v>51</v>
      </c>
      <c r="G4434" t="s">
        <v>103</v>
      </c>
      <c r="H4434" t="s">
        <v>3446</v>
      </c>
    </row>
    <row r="4435" spans="6:8" x14ac:dyDescent="0.2">
      <c r="F4435">
        <v>51</v>
      </c>
      <c r="G4435" t="s">
        <v>103</v>
      </c>
      <c r="H4435" t="s">
        <v>2292</v>
      </c>
    </row>
    <row r="4436" spans="6:8" x14ac:dyDescent="0.2">
      <c r="F4436">
        <v>51</v>
      </c>
      <c r="G4436" t="s">
        <v>103</v>
      </c>
      <c r="H4436" t="s">
        <v>208</v>
      </c>
    </row>
    <row r="4437" spans="6:8" x14ac:dyDescent="0.2">
      <c r="F4437">
        <v>51</v>
      </c>
      <c r="G4437" t="s">
        <v>103</v>
      </c>
      <c r="H4437" t="s">
        <v>3484</v>
      </c>
    </row>
    <row r="4438" spans="6:8" x14ac:dyDescent="0.2">
      <c r="F4438">
        <v>51</v>
      </c>
      <c r="G4438" t="s">
        <v>103</v>
      </c>
      <c r="H4438" t="s">
        <v>3447</v>
      </c>
    </row>
    <row r="4439" spans="6:8" x14ac:dyDescent="0.2">
      <c r="F4439">
        <v>51</v>
      </c>
      <c r="G4439" t="s">
        <v>103</v>
      </c>
      <c r="H4439" t="s">
        <v>923</v>
      </c>
    </row>
    <row r="4440" spans="6:8" x14ac:dyDescent="0.2">
      <c r="F4440">
        <v>51</v>
      </c>
      <c r="G4440" t="s">
        <v>103</v>
      </c>
      <c r="H4440" t="s">
        <v>3448</v>
      </c>
    </row>
    <row r="4441" spans="6:8" x14ac:dyDescent="0.2">
      <c r="F4441">
        <v>51</v>
      </c>
      <c r="G4441" t="s">
        <v>103</v>
      </c>
      <c r="H4441" t="s">
        <v>3485</v>
      </c>
    </row>
    <row r="4442" spans="6:8" x14ac:dyDescent="0.2">
      <c r="F4442">
        <v>51</v>
      </c>
      <c r="G4442" t="s">
        <v>103</v>
      </c>
      <c r="H4442" t="s">
        <v>212</v>
      </c>
    </row>
    <row r="4443" spans="6:8" x14ac:dyDescent="0.2">
      <c r="F4443">
        <v>51</v>
      </c>
      <c r="G4443" t="s">
        <v>103</v>
      </c>
      <c r="H4443" t="s">
        <v>3486</v>
      </c>
    </row>
    <row r="4444" spans="6:8" x14ac:dyDescent="0.2">
      <c r="F4444">
        <v>51</v>
      </c>
      <c r="G4444" t="s">
        <v>103</v>
      </c>
      <c r="H4444" t="s">
        <v>3487</v>
      </c>
    </row>
    <row r="4445" spans="6:8" x14ac:dyDescent="0.2">
      <c r="F4445">
        <v>51</v>
      </c>
      <c r="G4445" t="s">
        <v>103</v>
      </c>
      <c r="H4445" t="s">
        <v>3488</v>
      </c>
    </row>
    <row r="4446" spans="6:8" x14ac:dyDescent="0.2">
      <c r="F4446">
        <v>51</v>
      </c>
      <c r="G4446" t="s">
        <v>103</v>
      </c>
      <c r="H4446" t="s">
        <v>3449</v>
      </c>
    </row>
    <row r="4447" spans="6:8" x14ac:dyDescent="0.2">
      <c r="F4447">
        <v>51</v>
      </c>
      <c r="G4447" t="s">
        <v>103</v>
      </c>
      <c r="H4447" t="s">
        <v>2683</v>
      </c>
    </row>
    <row r="4448" spans="6:8" x14ac:dyDescent="0.2">
      <c r="F4448">
        <v>51</v>
      </c>
      <c r="G4448" t="s">
        <v>103</v>
      </c>
      <c r="H4448" t="s">
        <v>2586</v>
      </c>
    </row>
    <row r="4449" spans="6:8" x14ac:dyDescent="0.2">
      <c r="F4449">
        <v>51</v>
      </c>
      <c r="G4449" t="s">
        <v>103</v>
      </c>
      <c r="H4449" t="s">
        <v>218</v>
      </c>
    </row>
    <row r="4450" spans="6:8" x14ac:dyDescent="0.2">
      <c r="F4450">
        <v>51</v>
      </c>
      <c r="G4450" t="s">
        <v>103</v>
      </c>
      <c r="H4450" t="s">
        <v>1054</v>
      </c>
    </row>
    <row r="4451" spans="6:8" x14ac:dyDescent="0.2">
      <c r="F4451">
        <v>51</v>
      </c>
      <c r="G4451" t="s">
        <v>103</v>
      </c>
      <c r="H4451" t="s">
        <v>3450</v>
      </c>
    </row>
    <row r="4452" spans="6:8" x14ac:dyDescent="0.2">
      <c r="F4452">
        <v>51</v>
      </c>
      <c r="G4452" t="s">
        <v>103</v>
      </c>
      <c r="H4452" t="s">
        <v>3489</v>
      </c>
    </row>
    <row r="4453" spans="6:8" x14ac:dyDescent="0.2">
      <c r="F4453">
        <v>51</v>
      </c>
      <c r="G4453" t="s">
        <v>103</v>
      </c>
      <c r="H4453" t="s">
        <v>3490</v>
      </c>
    </row>
    <row r="4454" spans="6:8" x14ac:dyDescent="0.2">
      <c r="F4454">
        <v>51</v>
      </c>
      <c r="G4454" t="s">
        <v>103</v>
      </c>
      <c r="H4454" t="s">
        <v>2687</v>
      </c>
    </row>
    <row r="4455" spans="6:8" x14ac:dyDescent="0.2">
      <c r="F4455">
        <v>51</v>
      </c>
      <c r="G4455" t="s">
        <v>103</v>
      </c>
      <c r="H4455" t="s">
        <v>2859</v>
      </c>
    </row>
    <row r="4456" spans="6:8" x14ac:dyDescent="0.2">
      <c r="F4456">
        <v>51</v>
      </c>
      <c r="G4456" t="s">
        <v>103</v>
      </c>
      <c r="H4456" t="s">
        <v>3491</v>
      </c>
    </row>
    <row r="4457" spans="6:8" x14ac:dyDescent="0.2">
      <c r="F4457">
        <v>51</v>
      </c>
      <c r="G4457" t="s">
        <v>103</v>
      </c>
      <c r="H4457" t="s">
        <v>3451</v>
      </c>
    </row>
    <row r="4458" spans="6:8" x14ac:dyDescent="0.2">
      <c r="F4458">
        <v>51</v>
      </c>
      <c r="G4458" t="s">
        <v>103</v>
      </c>
      <c r="H4458" t="s">
        <v>360</v>
      </c>
    </row>
    <row r="4459" spans="6:8" x14ac:dyDescent="0.2">
      <c r="F4459">
        <v>51</v>
      </c>
      <c r="G4459" t="s">
        <v>103</v>
      </c>
      <c r="H4459" t="s">
        <v>931</v>
      </c>
    </row>
    <row r="4460" spans="6:8" x14ac:dyDescent="0.2">
      <c r="F4460">
        <v>51</v>
      </c>
      <c r="G4460" t="s">
        <v>103</v>
      </c>
      <c r="H4460" t="s">
        <v>3452</v>
      </c>
    </row>
    <row r="4461" spans="6:8" x14ac:dyDescent="0.2">
      <c r="F4461">
        <v>51</v>
      </c>
      <c r="G4461" t="s">
        <v>103</v>
      </c>
      <c r="H4461" t="s">
        <v>3492</v>
      </c>
    </row>
    <row r="4462" spans="6:8" x14ac:dyDescent="0.2">
      <c r="F4462">
        <v>51</v>
      </c>
      <c r="G4462" t="s">
        <v>103</v>
      </c>
      <c r="H4462" t="s">
        <v>3453</v>
      </c>
    </row>
    <row r="4463" spans="6:8" x14ac:dyDescent="0.2">
      <c r="F4463">
        <v>51</v>
      </c>
      <c r="G4463" t="s">
        <v>103</v>
      </c>
      <c r="H4463" t="s">
        <v>3493</v>
      </c>
    </row>
    <row r="4464" spans="6:8" x14ac:dyDescent="0.2">
      <c r="F4464">
        <v>51</v>
      </c>
      <c r="G4464" t="s">
        <v>103</v>
      </c>
      <c r="H4464" t="s">
        <v>3494</v>
      </c>
    </row>
    <row r="4465" spans="6:8" x14ac:dyDescent="0.2">
      <c r="F4465">
        <v>51</v>
      </c>
      <c r="G4465" t="s">
        <v>103</v>
      </c>
      <c r="H4465" t="s">
        <v>3454</v>
      </c>
    </row>
    <row r="4466" spans="6:8" x14ac:dyDescent="0.2">
      <c r="F4466">
        <v>51</v>
      </c>
      <c r="G4466" t="s">
        <v>103</v>
      </c>
      <c r="H4466" t="s">
        <v>3455</v>
      </c>
    </row>
    <row r="4467" spans="6:8" x14ac:dyDescent="0.2">
      <c r="F4467">
        <v>51</v>
      </c>
      <c r="G4467" t="s">
        <v>103</v>
      </c>
      <c r="H4467" t="s">
        <v>3456</v>
      </c>
    </row>
    <row r="4468" spans="6:8" x14ac:dyDescent="0.2">
      <c r="F4468">
        <v>51</v>
      </c>
      <c r="G4468" t="s">
        <v>103</v>
      </c>
      <c r="H4468" t="s">
        <v>3457</v>
      </c>
    </row>
    <row r="4469" spans="6:8" x14ac:dyDescent="0.2">
      <c r="F4469">
        <v>51</v>
      </c>
      <c r="G4469" t="s">
        <v>103</v>
      </c>
      <c r="H4469" t="s">
        <v>318</v>
      </c>
    </row>
    <row r="4470" spans="6:8" x14ac:dyDescent="0.2">
      <c r="F4470">
        <v>51</v>
      </c>
      <c r="G4470" t="s">
        <v>103</v>
      </c>
      <c r="H4470" t="s">
        <v>3495</v>
      </c>
    </row>
    <row r="4471" spans="6:8" x14ac:dyDescent="0.2">
      <c r="F4471">
        <v>51</v>
      </c>
      <c r="G4471" t="s">
        <v>103</v>
      </c>
      <c r="H4471" t="s">
        <v>3458</v>
      </c>
    </row>
    <row r="4472" spans="6:8" x14ac:dyDescent="0.2">
      <c r="F4472">
        <v>51</v>
      </c>
      <c r="G4472" t="s">
        <v>103</v>
      </c>
      <c r="H4472" t="s">
        <v>743</v>
      </c>
    </row>
    <row r="4473" spans="6:8" x14ac:dyDescent="0.2">
      <c r="F4473">
        <v>51</v>
      </c>
      <c r="G4473" t="s">
        <v>103</v>
      </c>
      <c r="H4473" t="s">
        <v>3496</v>
      </c>
    </row>
    <row r="4474" spans="6:8" x14ac:dyDescent="0.2">
      <c r="F4474">
        <v>51</v>
      </c>
      <c r="G4474" t="s">
        <v>103</v>
      </c>
      <c r="H4474" t="s">
        <v>3459</v>
      </c>
    </row>
    <row r="4475" spans="6:8" x14ac:dyDescent="0.2">
      <c r="F4475">
        <v>51</v>
      </c>
      <c r="G4475" t="s">
        <v>103</v>
      </c>
      <c r="H4475" t="s">
        <v>3497</v>
      </c>
    </row>
    <row r="4476" spans="6:8" x14ac:dyDescent="0.2">
      <c r="F4476">
        <v>51</v>
      </c>
      <c r="G4476" t="s">
        <v>103</v>
      </c>
      <c r="H4476" t="s">
        <v>3460</v>
      </c>
    </row>
    <row r="4477" spans="6:8" x14ac:dyDescent="0.2">
      <c r="F4477">
        <v>51</v>
      </c>
      <c r="G4477" t="s">
        <v>103</v>
      </c>
      <c r="H4477" t="s">
        <v>2696</v>
      </c>
    </row>
    <row r="4478" spans="6:8" x14ac:dyDescent="0.2">
      <c r="F4478">
        <v>51</v>
      </c>
      <c r="G4478" t="s">
        <v>103</v>
      </c>
      <c r="H4478" t="s">
        <v>224</v>
      </c>
    </row>
    <row r="4479" spans="6:8" x14ac:dyDescent="0.2">
      <c r="F4479">
        <v>51</v>
      </c>
      <c r="G4479" t="s">
        <v>103</v>
      </c>
      <c r="H4479" t="s">
        <v>3498</v>
      </c>
    </row>
    <row r="4480" spans="6:8" x14ac:dyDescent="0.2">
      <c r="F4480">
        <v>51</v>
      </c>
      <c r="G4480" t="s">
        <v>103</v>
      </c>
      <c r="H4480" t="s">
        <v>321</v>
      </c>
    </row>
    <row r="4481" spans="6:8" x14ac:dyDescent="0.2">
      <c r="F4481">
        <v>51</v>
      </c>
      <c r="G4481" t="s">
        <v>103</v>
      </c>
      <c r="H4481" t="s">
        <v>3461</v>
      </c>
    </row>
    <row r="4482" spans="6:8" x14ac:dyDescent="0.2">
      <c r="F4482">
        <v>51</v>
      </c>
      <c r="G4482" t="s">
        <v>103</v>
      </c>
      <c r="H4482" t="s">
        <v>3462</v>
      </c>
    </row>
    <row r="4483" spans="6:8" x14ac:dyDescent="0.2">
      <c r="F4483">
        <v>51</v>
      </c>
      <c r="G4483" t="s">
        <v>103</v>
      </c>
      <c r="H4483" t="s">
        <v>3463</v>
      </c>
    </row>
    <row r="4484" spans="6:8" x14ac:dyDescent="0.2">
      <c r="F4484">
        <v>51</v>
      </c>
      <c r="G4484" t="s">
        <v>103</v>
      </c>
      <c r="H4484" t="s">
        <v>3464</v>
      </c>
    </row>
    <row r="4485" spans="6:8" x14ac:dyDescent="0.2">
      <c r="F4485">
        <v>51</v>
      </c>
      <c r="G4485" t="s">
        <v>103</v>
      </c>
      <c r="H4485" t="s">
        <v>1002</v>
      </c>
    </row>
    <row r="4486" spans="6:8" x14ac:dyDescent="0.2">
      <c r="F4486">
        <v>51</v>
      </c>
      <c r="G4486" t="s">
        <v>103</v>
      </c>
      <c r="H4486" t="s">
        <v>3499</v>
      </c>
    </row>
    <row r="4487" spans="6:8" x14ac:dyDescent="0.2">
      <c r="F4487">
        <v>51</v>
      </c>
      <c r="G4487" t="s">
        <v>103</v>
      </c>
      <c r="H4487" t="s">
        <v>3500</v>
      </c>
    </row>
    <row r="4488" spans="6:8" x14ac:dyDescent="0.2">
      <c r="F4488">
        <v>51</v>
      </c>
      <c r="G4488" t="s">
        <v>103</v>
      </c>
      <c r="H4488" t="s">
        <v>2701</v>
      </c>
    </row>
    <row r="4489" spans="6:8" x14ac:dyDescent="0.2">
      <c r="F4489">
        <v>51</v>
      </c>
      <c r="G4489" t="s">
        <v>103</v>
      </c>
      <c r="H4489" t="s">
        <v>614</v>
      </c>
    </row>
    <row r="4490" spans="6:8" x14ac:dyDescent="0.2">
      <c r="F4490">
        <v>51</v>
      </c>
      <c r="G4490" t="s">
        <v>103</v>
      </c>
      <c r="H4490" t="s">
        <v>855</v>
      </c>
    </row>
    <row r="4491" spans="6:8" x14ac:dyDescent="0.2">
      <c r="F4491">
        <v>51</v>
      </c>
      <c r="G4491" t="s">
        <v>103</v>
      </c>
      <c r="H4491" t="s">
        <v>3501</v>
      </c>
    </row>
    <row r="4492" spans="6:8" x14ac:dyDescent="0.2">
      <c r="F4492">
        <v>51</v>
      </c>
      <c r="G4492" t="s">
        <v>103</v>
      </c>
      <c r="H4492" t="s">
        <v>765</v>
      </c>
    </row>
    <row r="4493" spans="6:8" x14ac:dyDescent="0.2">
      <c r="F4493">
        <v>51</v>
      </c>
      <c r="G4493" t="s">
        <v>103</v>
      </c>
      <c r="H4493" t="s">
        <v>110</v>
      </c>
    </row>
    <row r="4494" spans="6:8" x14ac:dyDescent="0.2">
      <c r="F4494">
        <v>51</v>
      </c>
      <c r="G4494" t="s">
        <v>103</v>
      </c>
      <c r="H4494" t="s">
        <v>3502</v>
      </c>
    </row>
    <row r="4495" spans="6:8" x14ac:dyDescent="0.2">
      <c r="F4495">
        <v>51</v>
      </c>
      <c r="G4495" t="s">
        <v>103</v>
      </c>
      <c r="H4495" t="s">
        <v>2866</v>
      </c>
    </row>
    <row r="4496" spans="6:8" x14ac:dyDescent="0.2">
      <c r="F4496">
        <v>51</v>
      </c>
      <c r="G4496" t="s">
        <v>103</v>
      </c>
      <c r="H4496" t="s">
        <v>3503</v>
      </c>
    </row>
    <row r="4497" spans="6:8" x14ac:dyDescent="0.2">
      <c r="F4497">
        <v>51</v>
      </c>
      <c r="G4497" t="s">
        <v>103</v>
      </c>
      <c r="H4497" t="s">
        <v>3504</v>
      </c>
    </row>
    <row r="4498" spans="6:8" x14ac:dyDescent="0.2">
      <c r="F4498">
        <v>51</v>
      </c>
      <c r="G4498" t="s">
        <v>103</v>
      </c>
      <c r="H4498" t="s">
        <v>3151</v>
      </c>
    </row>
    <row r="4499" spans="6:8" x14ac:dyDescent="0.2">
      <c r="F4499">
        <v>51</v>
      </c>
      <c r="G4499" t="s">
        <v>103</v>
      </c>
      <c r="H4499" t="s">
        <v>3465</v>
      </c>
    </row>
    <row r="4500" spans="6:8" x14ac:dyDescent="0.2">
      <c r="F4500">
        <v>51</v>
      </c>
      <c r="G4500" t="s">
        <v>103</v>
      </c>
      <c r="H4500" t="s">
        <v>2307</v>
      </c>
    </row>
    <row r="4501" spans="6:8" x14ac:dyDescent="0.2">
      <c r="F4501">
        <v>53</v>
      </c>
      <c r="G4501" t="s">
        <v>104</v>
      </c>
      <c r="H4501" t="s">
        <v>388</v>
      </c>
    </row>
    <row r="4502" spans="6:8" x14ac:dyDescent="0.2">
      <c r="F4502">
        <v>53</v>
      </c>
      <c r="G4502" t="s">
        <v>104</v>
      </c>
      <c r="H4502" t="s">
        <v>3505</v>
      </c>
    </row>
    <row r="4503" spans="6:8" x14ac:dyDescent="0.2">
      <c r="F4503">
        <v>53</v>
      </c>
      <c r="G4503" t="s">
        <v>104</v>
      </c>
      <c r="H4503" t="s">
        <v>280</v>
      </c>
    </row>
    <row r="4504" spans="6:8" x14ac:dyDescent="0.2">
      <c r="F4504">
        <v>53</v>
      </c>
      <c r="G4504" t="s">
        <v>104</v>
      </c>
      <c r="H4504" t="s">
        <v>3506</v>
      </c>
    </row>
    <row r="4505" spans="6:8" x14ac:dyDescent="0.2">
      <c r="F4505">
        <v>53</v>
      </c>
      <c r="G4505" t="s">
        <v>104</v>
      </c>
      <c r="H4505" t="s">
        <v>3507</v>
      </c>
    </row>
    <row r="4506" spans="6:8" x14ac:dyDescent="0.2">
      <c r="F4506">
        <v>53</v>
      </c>
      <c r="G4506" t="s">
        <v>104</v>
      </c>
      <c r="H4506" t="s">
        <v>285</v>
      </c>
    </row>
    <row r="4507" spans="6:8" x14ac:dyDescent="0.2">
      <c r="F4507">
        <v>53</v>
      </c>
      <c r="G4507" t="s">
        <v>104</v>
      </c>
      <c r="H4507" t="s">
        <v>287</v>
      </c>
    </row>
    <row r="4508" spans="6:8" x14ac:dyDescent="0.2">
      <c r="F4508">
        <v>53</v>
      </c>
      <c r="G4508" t="s">
        <v>104</v>
      </c>
      <c r="H4508" t="s">
        <v>3508</v>
      </c>
    </row>
    <row r="4509" spans="6:8" x14ac:dyDescent="0.2">
      <c r="F4509">
        <v>53</v>
      </c>
      <c r="G4509" t="s">
        <v>104</v>
      </c>
      <c r="H4509" t="s">
        <v>406</v>
      </c>
    </row>
    <row r="4510" spans="6:8" x14ac:dyDescent="0.2">
      <c r="F4510">
        <v>53</v>
      </c>
      <c r="G4510" t="s">
        <v>104</v>
      </c>
      <c r="H4510" t="s">
        <v>3509</v>
      </c>
    </row>
    <row r="4511" spans="6:8" x14ac:dyDescent="0.2">
      <c r="F4511">
        <v>53</v>
      </c>
      <c r="G4511" t="s">
        <v>104</v>
      </c>
      <c r="H4511" t="s">
        <v>197</v>
      </c>
    </row>
    <row r="4512" spans="6:8" x14ac:dyDescent="0.2">
      <c r="F4512">
        <v>53</v>
      </c>
      <c r="G4512" t="s">
        <v>104</v>
      </c>
      <c r="H4512" t="s">
        <v>411</v>
      </c>
    </row>
    <row r="4513" spans="6:8" x14ac:dyDescent="0.2">
      <c r="F4513">
        <v>53</v>
      </c>
      <c r="G4513" t="s">
        <v>104</v>
      </c>
      <c r="H4513" t="s">
        <v>298</v>
      </c>
    </row>
    <row r="4514" spans="6:8" x14ac:dyDescent="0.2">
      <c r="F4514">
        <v>53</v>
      </c>
      <c r="G4514" t="s">
        <v>104</v>
      </c>
      <c r="H4514" t="s">
        <v>3510</v>
      </c>
    </row>
    <row r="4515" spans="6:8" x14ac:dyDescent="0.2">
      <c r="F4515">
        <v>53</v>
      </c>
      <c r="G4515" t="s">
        <v>104</v>
      </c>
      <c r="H4515" t="s">
        <v>3511</v>
      </c>
    </row>
    <row r="4516" spans="6:8" x14ac:dyDescent="0.2">
      <c r="F4516">
        <v>53</v>
      </c>
      <c r="G4516" t="s">
        <v>104</v>
      </c>
      <c r="H4516" t="s">
        <v>204</v>
      </c>
    </row>
    <row r="4517" spans="6:8" x14ac:dyDescent="0.2">
      <c r="F4517">
        <v>53</v>
      </c>
      <c r="G4517" t="s">
        <v>104</v>
      </c>
      <c r="H4517" t="s">
        <v>3078</v>
      </c>
    </row>
    <row r="4518" spans="6:8" x14ac:dyDescent="0.2">
      <c r="F4518">
        <v>53</v>
      </c>
      <c r="G4518" t="s">
        <v>104</v>
      </c>
      <c r="H4518" t="s">
        <v>3512</v>
      </c>
    </row>
    <row r="4519" spans="6:8" x14ac:dyDescent="0.2">
      <c r="F4519">
        <v>53</v>
      </c>
      <c r="G4519" t="s">
        <v>104</v>
      </c>
      <c r="H4519" t="s">
        <v>3513</v>
      </c>
    </row>
    <row r="4520" spans="6:8" x14ac:dyDescent="0.2">
      <c r="F4520">
        <v>53</v>
      </c>
      <c r="G4520" t="s">
        <v>104</v>
      </c>
      <c r="H4520" t="s">
        <v>3514</v>
      </c>
    </row>
    <row r="4521" spans="6:8" x14ac:dyDescent="0.2">
      <c r="F4521">
        <v>53</v>
      </c>
      <c r="G4521" t="s">
        <v>104</v>
      </c>
      <c r="H4521" t="s">
        <v>798</v>
      </c>
    </row>
    <row r="4522" spans="6:8" x14ac:dyDescent="0.2">
      <c r="F4522">
        <v>53</v>
      </c>
      <c r="G4522" t="s">
        <v>104</v>
      </c>
      <c r="H4522" t="s">
        <v>306</v>
      </c>
    </row>
    <row r="4523" spans="6:8" x14ac:dyDescent="0.2">
      <c r="F4523">
        <v>53</v>
      </c>
      <c r="G4523" t="s">
        <v>104</v>
      </c>
      <c r="H4523" t="s">
        <v>841</v>
      </c>
    </row>
    <row r="4524" spans="6:8" x14ac:dyDescent="0.2">
      <c r="F4524">
        <v>53</v>
      </c>
      <c r="G4524" t="s">
        <v>104</v>
      </c>
      <c r="H4524" t="s">
        <v>3515</v>
      </c>
    </row>
    <row r="4525" spans="6:8" x14ac:dyDescent="0.2">
      <c r="F4525">
        <v>53</v>
      </c>
      <c r="G4525" t="s">
        <v>104</v>
      </c>
      <c r="H4525" t="s">
        <v>3516</v>
      </c>
    </row>
    <row r="4526" spans="6:8" x14ac:dyDescent="0.2">
      <c r="F4526">
        <v>53</v>
      </c>
      <c r="G4526" t="s">
        <v>104</v>
      </c>
      <c r="H4526" t="s">
        <v>3517</v>
      </c>
    </row>
    <row r="4527" spans="6:8" x14ac:dyDescent="0.2">
      <c r="F4527">
        <v>53</v>
      </c>
      <c r="G4527" t="s">
        <v>104</v>
      </c>
      <c r="H4527" t="s">
        <v>740</v>
      </c>
    </row>
    <row r="4528" spans="6:8" x14ac:dyDescent="0.2">
      <c r="F4528">
        <v>53</v>
      </c>
      <c r="G4528" t="s">
        <v>104</v>
      </c>
      <c r="H4528" t="s">
        <v>437</v>
      </c>
    </row>
    <row r="4529" spans="6:8" x14ac:dyDescent="0.2">
      <c r="F4529">
        <v>53</v>
      </c>
      <c r="G4529" t="s">
        <v>104</v>
      </c>
      <c r="H4529" t="s">
        <v>3518</v>
      </c>
    </row>
    <row r="4530" spans="6:8" x14ac:dyDescent="0.2">
      <c r="F4530">
        <v>53</v>
      </c>
      <c r="G4530" t="s">
        <v>104</v>
      </c>
      <c r="H4530" t="s">
        <v>3519</v>
      </c>
    </row>
    <row r="4531" spans="6:8" x14ac:dyDescent="0.2">
      <c r="F4531">
        <v>53</v>
      </c>
      <c r="G4531" t="s">
        <v>104</v>
      </c>
      <c r="H4531" t="s">
        <v>3520</v>
      </c>
    </row>
    <row r="4532" spans="6:8" x14ac:dyDescent="0.2">
      <c r="F4532">
        <v>53</v>
      </c>
      <c r="G4532" t="s">
        <v>104</v>
      </c>
      <c r="H4532" t="s">
        <v>3521</v>
      </c>
    </row>
    <row r="4533" spans="6:8" x14ac:dyDescent="0.2">
      <c r="F4533">
        <v>53</v>
      </c>
      <c r="G4533" t="s">
        <v>104</v>
      </c>
      <c r="H4533" t="s">
        <v>1004</v>
      </c>
    </row>
    <row r="4534" spans="6:8" x14ac:dyDescent="0.2">
      <c r="F4534">
        <v>53</v>
      </c>
      <c r="G4534" t="s">
        <v>104</v>
      </c>
      <c r="H4534" t="s">
        <v>2306</v>
      </c>
    </row>
    <row r="4535" spans="6:8" x14ac:dyDescent="0.2">
      <c r="F4535">
        <v>53</v>
      </c>
      <c r="G4535" t="s">
        <v>104</v>
      </c>
      <c r="H4535" t="s">
        <v>3522</v>
      </c>
    </row>
    <row r="4536" spans="6:8" x14ac:dyDescent="0.2">
      <c r="F4536">
        <v>53</v>
      </c>
      <c r="G4536" t="s">
        <v>104</v>
      </c>
      <c r="H4536" t="s">
        <v>3523</v>
      </c>
    </row>
    <row r="4537" spans="6:8" x14ac:dyDescent="0.2">
      <c r="F4537">
        <v>53</v>
      </c>
      <c r="G4537" t="s">
        <v>104</v>
      </c>
      <c r="H4537" t="s">
        <v>3524</v>
      </c>
    </row>
    <row r="4538" spans="6:8" x14ac:dyDescent="0.2">
      <c r="F4538">
        <v>53</v>
      </c>
      <c r="G4538" t="s">
        <v>104</v>
      </c>
      <c r="H4538" t="s">
        <v>3525</v>
      </c>
    </row>
    <row r="4539" spans="6:8" x14ac:dyDescent="0.2">
      <c r="F4539">
        <v>53</v>
      </c>
      <c r="G4539" t="s">
        <v>104</v>
      </c>
      <c r="H4539" t="s">
        <v>3526</v>
      </c>
    </row>
    <row r="4540" spans="6:8" x14ac:dyDescent="0.2">
      <c r="F4540">
        <v>54</v>
      </c>
      <c r="G4540" t="s">
        <v>105</v>
      </c>
      <c r="H4540" t="s">
        <v>170</v>
      </c>
    </row>
    <row r="4541" spans="6:8" x14ac:dyDescent="0.2">
      <c r="F4541">
        <v>54</v>
      </c>
      <c r="G4541" t="s">
        <v>105</v>
      </c>
      <c r="H4541" t="s">
        <v>2911</v>
      </c>
    </row>
    <row r="4542" spans="6:8" x14ac:dyDescent="0.2">
      <c r="F4542">
        <v>54</v>
      </c>
      <c r="G4542" t="s">
        <v>105</v>
      </c>
      <c r="H4542" t="s">
        <v>281</v>
      </c>
    </row>
    <row r="4543" spans="6:8" x14ac:dyDescent="0.2">
      <c r="F4543">
        <v>54</v>
      </c>
      <c r="G4543" t="s">
        <v>105</v>
      </c>
      <c r="H4543" t="s">
        <v>3527</v>
      </c>
    </row>
    <row r="4544" spans="6:8" x14ac:dyDescent="0.2">
      <c r="F4544">
        <v>54</v>
      </c>
      <c r="G4544" t="s">
        <v>105</v>
      </c>
      <c r="H4544" t="s">
        <v>3528</v>
      </c>
    </row>
    <row r="4545" spans="6:8" x14ac:dyDescent="0.2">
      <c r="F4545">
        <v>54</v>
      </c>
      <c r="G4545" t="s">
        <v>105</v>
      </c>
      <c r="H4545" t="s">
        <v>3529</v>
      </c>
    </row>
    <row r="4546" spans="6:8" x14ac:dyDescent="0.2">
      <c r="F4546">
        <v>54</v>
      </c>
      <c r="G4546" t="s">
        <v>105</v>
      </c>
      <c r="H4546" t="s">
        <v>175</v>
      </c>
    </row>
    <row r="4547" spans="6:8" x14ac:dyDescent="0.2">
      <c r="F4547">
        <v>54</v>
      </c>
      <c r="G4547" t="s">
        <v>105</v>
      </c>
      <c r="H4547" t="s">
        <v>181</v>
      </c>
    </row>
    <row r="4548" spans="6:8" x14ac:dyDescent="0.2">
      <c r="F4548">
        <v>54</v>
      </c>
      <c r="G4548" t="s">
        <v>105</v>
      </c>
      <c r="H4548" t="s">
        <v>3530</v>
      </c>
    </row>
    <row r="4549" spans="6:8" x14ac:dyDescent="0.2">
      <c r="F4549">
        <v>54</v>
      </c>
      <c r="G4549" t="s">
        <v>105</v>
      </c>
      <c r="H4549" t="s">
        <v>196</v>
      </c>
    </row>
    <row r="4550" spans="6:8" x14ac:dyDescent="0.2">
      <c r="F4550">
        <v>54</v>
      </c>
      <c r="G4550" t="s">
        <v>105</v>
      </c>
      <c r="H4550" t="s">
        <v>708</v>
      </c>
    </row>
    <row r="4551" spans="6:8" x14ac:dyDescent="0.2">
      <c r="F4551">
        <v>54</v>
      </c>
      <c r="G4551" t="s">
        <v>105</v>
      </c>
      <c r="H4551" t="s">
        <v>298</v>
      </c>
    </row>
    <row r="4552" spans="6:8" x14ac:dyDescent="0.2">
      <c r="F4552">
        <v>54</v>
      </c>
      <c r="G4552" t="s">
        <v>105</v>
      </c>
      <c r="H4552" t="s">
        <v>3531</v>
      </c>
    </row>
    <row r="4553" spans="6:8" x14ac:dyDescent="0.2">
      <c r="F4553">
        <v>54</v>
      </c>
      <c r="G4553" t="s">
        <v>105</v>
      </c>
      <c r="H4553" t="s">
        <v>3532</v>
      </c>
    </row>
    <row r="4554" spans="6:8" x14ac:dyDescent="0.2">
      <c r="F4554">
        <v>54</v>
      </c>
      <c r="G4554" t="s">
        <v>105</v>
      </c>
      <c r="H4554" t="s">
        <v>716</v>
      </c>
    </row>
    <row r="4555" spans="6:8" x14ac:dyDescent="0.2">
      <c r="F4555">
        <v>54</v>
      </c>
      <c r="G4555" t="s">
        <v>105</v>
      </c>
      <c r="H4555" t="s">
        <v>3533</v>
      </c>
    </row>
    <row r="4556" spans="6:8" x14ac:dyDescent="0.2">
      <c r="F4556">
        <v>54</v>
      </c>
      <c r="G4556" t="s">
        <v>105</v>
      </c>
      <c r="H4556" t="s">
        <v>872</v>
      </c>
    </row>
    <row r="4557" spans="6:8" x14ac:dyDescent="0.2">
      <c r="F4557">
        <v>54</v>
      </c>
      <c r="G4557" t="s">
        <v>105</v>
      </c>
      <c r="H4557" t="s">
        <v>203</v>
      </c>
    </row>
    <row r="4558" spans="6:8" x14ac:dyDescent="0.2">
      <c r="F4558">
        <v>54</v>
      </c>
      <c r="G4558" t="s">
        <v>105</v>
      </c>
      <c r="H4558" t="s">
        <v>204</v>
      </c>
    </row>
    <row r="4559" spans="6:8" x14ac:dyDescent="0.2">
      <c r="F4559">
        <v>54</v>
      </c>
      <c r="G4559" t="s">
        <v>105</v>
      </c>
      <c r="H4559" t="s">
        <v>3534</v>
      </c>
    </row>
    <row r="4560" spans="6:8" x14ac:dyDescent="0.2">
      <c r="F4560">
        <v>54</v>
      </c>
      <c r="G4560" t="s">
        <v>105</v>
      </c>
      <c r="H4560" t="s">
        <v>798</v>
      </c>
    </row>
    <row r="4561" spans="6:8" x14ac:dyDescent="0.2">
      <c r="F4561">
        <v>54</v>
      </c>
      <c r="G4561" t="s">
        <v>105</v>
      </c>
      <c r="H4561" t="s">
        <v>306</v>
      </c>
    </row>
    <row r="4562" spans="6:8" x14ac:dyDescent="0.2">
      <c r="F4562">
        <v>54</v>
      </c>
      <c r="G4562" t="s">
        <v>105</v>
      </c>
      <c r="H4562" t="s">
        <v>308</v>
      </c>
    </row>
    <row r="4563" spans="6:8" x14ac:dyDescent="0.2">
      <c r="F4563">
        <v>54</v>
      </c>
      <c r="G4563" t="s">
        <v>105</v>
      </c>
      <c r="H4563" t="s">
        <v>214</v>
      </c>
    </row>
    <row r="4564" spans="6:8" x14ac:dyDescent="0.2">
      <c r="F4564">
        <v>54</v>
      </c>
      <c r="G4564" t="s">
        <v>105</v>
      </c>
      <c r="H4564" t="s">
        <v>215</v>
      </c>
    </row>
    <row r="4565" spans="6:8" x14ac:dyDescent="0.2">
      <c r="F4565">
        <v>54</v>
      </c>
      <c r="G4565" t="s">
        <v>105</v>
      </c>
      <c r="H4565" t="s">
        <v>841</v>
      </c>
    </row>
    <row r="4566" spans="6:8" x14ac:dyDescent="0.2">
      <c r="F4566">
        <v>54</v>
      </c>
      <c r="G4566" t="s">
        <v>105</v>
      </c>
      <c r="H4566" t="s">
        <v>2682</v>
      </c>
    </row>
    <row r="4567" spans="6:8" x14ac:dyDescent="0.2">
      <c r="F4567">
        <v>54</v>
      </c>
      <c r="G4567" t="s">
        <v>105</v>
      </c>
      <c r="H4567" t="s">
        <v>844</v>
      </c>
    </row>
    <row r="4568" spans="6:8" x14ac:dyDescent="0.2">
      <c r="F4568">
        <v>54</v>
      </c>
      <c r="G4568" t="s">
        <v>105</v>
      </c>
      <c r="H4568" t="s">
        <v>423</v>
      </c>
    </row>
    <row r="4569" spans="6:8" x14ac:dyDescent="0.2">
      <c r="F4569">
        <v>54</v>
      </c>
      <c r="G4569" t="s">
        <v>105</v>
      </c>
      <c r="H4569" t="s">
        <v>3535</v>
      </c>
    </row>
    <row r="4570" spans="6:8" x14ac:dyDescent="0.2">
      <c r="F4570">
        <v>54</v>
      </c>
      <c r="G4570" t="s">
        <v>105</v>
      </c>
      <c r="H4570" t="s">
        <v>3536</v>
      </c>
    </row>
    <row r="4571" spans="6:8" x14ac:dyDescent="0.2">
      <c r="F4571">
        <v>54</v>
      </c>
      <c r="G4571" t="s">
        <v>105</v>
      </c>
      <c r="H4571" t="s">
        <v>217</v>
      </c>
    </row>
    <row r="4572" spans="6:8" x14ac:dyDescent="0.2">
      <c r="F4572">
        <v>54</v>
      </c>
      <c r="G4572" t="s">
        <v>105</v>
      </c>
      <c r="H4572" t="s">
        <v>219</v>
      </c>
    </row>
    <row r="4573" spans="6:8" x14ac:dyDescent="0.2">
      <c r="F4573">
        <v>54</v>
      </c>
      <c r="G4573" t="s">
        <v>105</v>
      </c>
      <c r="H4573" t="s">
        <v>1055</v>
      </c>
    </row>
    <row r="4574" spans="6:8" x14ac:dyDescent="0.2">
      <c r="F4574">
        <v>54</v>
      </c>
      <c r="G4574" t="s">
        <v>105</v>
      </c>
      <c r="H4574" t="s">
        <v>117</v>
      </c>
    </row>
    <row r="4575" spans="6:8" x14ac:dyDescent="0.2">
      <c r="F4575">
        <v>54</v>
      </c>
      <c r="G4575" t="s">
        <v>105</v>
      </c>
      <c r="H4575" t="s">
        <v>1058</v>
      </c>
    </row>
    <row r="4576" spans="6:8" x14ac:dyDescent="0.2">
      <c r="F4576">
        <v>54</v>
      </c>
      <c r="G4576" t="s">
        <v>105</v>
      </c>
      <c r="H4576" t="s">
        <v>3537</v>
      </c>
    </row>
    <row r="4577" spans="6:8" x14ac:dyDescent="0.2">
      <c r="F4577">
        <v>54</v>
      </c>
      <c r="G4577" t="s">
        <v>105</v>
      </c>
      <c r="H4577" t="s">
        <v>934</v>
      </c>
    </row>
    <row r="4578" spans="6:8" x14ac:dyDescent="0.2">
      <c r="F4578">
        <v>54</v>
      </c>
      <c r="G4578" t="s">
        <v>105</v>
      </c>
      <c r="H4578" t="s">
        <v>3538</v>
      </c>
    </row>
    <row r="4579" spans="6:8" x14ac:dyDescent="0.2">
      <c r="F4579">
        <v>54</v>
      </c>
      <c r="G4579" t="s">
        <v>105</v>
      </c>
      <c r="H4579" t="s">
        <v>654</v>
      </c>
    </row>
    <row r="4580" spans="6:8" x14ac:dyDescent="0.2">
      <c r="F4580">
        <v>54</v>
      </c>
      <c r="G4580" t="s">
        <v>105</v>
      </c>
      <c r="H4580" t="s">
        <v>3539</v>
      </c>
    </row>
    <row r="4581" spans="6:8" x14ac:dyDescent="0.2">
      <c r="F4581">
        <v>54</v>
      </c>
      <c r="G4581" t="s">
        <v>105</v>
      </c>
      <c r="H4581" t="s">
        <v>223</v>
      </c>
    </row>
    <row r="4582" spans="6:8" x14ac:dyDescent="0.2">
      <c r="F4582">
        <v>54</v>
      </c>
      <c r="G4582" t="s">
        <v>105</v>
      </c>
      <c r="H4582" t="s">
        <v>3540</v>
      </c>
    </row>
    <row r="4583" spans="6:8" x14ac:dyDescent="0.2">
      <c r="F4583">
        <v>54</v>
      </c>
      <c r="G4583" t="s">
        <v>105</v>
      </c>
      <c r="H4583" t="s">
        <v>2991</v>
      </c>
    </row>
    <row r="4584" spans="6:8" x14ac:dyDescent="0.2">
      <c r="F4584">
        <v>54</v>
      </c>
      <c r="G4584" t="s">
        <v>105</v>
      </c>
      <c r="H4584" t="s">
        <v>3541</v>
      </c>
    </row>
    <row r="4585" spans="6:8" x14ac:dyDescent="0.2">
      <c r="F4585">
        <v>54</v>
      </c>
      <c r="G4585" t="s">
        <v>105</v>
      </c>
      <c r="H4585" t="s">
        <v>661</v>
      </c>
    </row>
    <row r="4586" spans="6:8" x14ac:dyDescent="0.2">
      <c r="F4586">
        <v>54</v>
      </c>
      <c r="G4586" t="s">
        <v>105</v>
      </c>
      <c r="H4586" t="s">
        <v>3542</v>
      </c>
    </row>
    <row r="4587" spans="6:8" x14ac:dyDescent="0.2">
      <c r="F4587">
        <v>54</v>
      </c>
      <c r="G4587" t="s">
        <v>105</v>
      </c>
      <c r="H4587" t="s">
        <v>3138</v>
      </c>
    </row>
    <row r="4588" spans="6:8" x14ac:dyDescent="0.2">
      <c r="F4588">
        <v>54</v>
      </c>
      <c r="G4588" t="s">
        <v>105</v>
      </c>
      <c r="H4588" t="s">
        <v>3139</v>
      </c>
    </row>
    <row r="4589" spans="6:8" x14ac:dyDescent="0.2">
      <c r="F4589">
        <v>54</v>
      </c>
      <c r="G4589" t="s">
        <v>105</v>
      </c>
      <c r="H4589" t="s">
        <v>766</v>
      </c>
    </row>
    <row r="4590" spans="6:8" x14ac:dyDescent="0.2">
      <c r="F4590">
        <v>54</v>
      </c>
      <c r="G4590" t="s">
        <v>105</v>
      </c>
      <c r="H4590" t="s">
        <v>767</v>
      </c>
    </row>
    <row r="4591" spans="6:8" x14ac:dyDescent="0.2">
      <c r="F4591">
        <v>54</v>
      </c>
      <c r="G4591" t="s">
        <v>105</v>
      </c>
      <c r="H4591" t="s">
        <v>3543</v>
      </c>
    </row>
    <row r="4592" spans="6:8" x14ac:dyDescent="0.2">
      <c r="F4592">
        <v>54</v>
      </c>
      <c r="G4592" t="s">
        <v>105</v>
      </c>
      <c r="H4592" t="s">
        <v>3544</v>
      </c>
    </row>
    <row r="4593" spans="6:8" x14ac:dyDescent="0.2">
      <c r="F4593">
        <v>54</v>
      </c>
      <c r="G4593" t="s">
        <v>105</v>
      </c>
      <c r="H4593" t="s">
        <v>2775</v>
      </c>
    </row>
    <row r="4594" spans="6:8" x14ac:dyDescent="0.2">
      <c r="F4594">
        <v>54</v>
      </c>
      <c r="G4594" t="s">
        <v>105</v>
      </c>
      <c r="H4594" t="s">
        <v>122</v>
      </c>
    </row>
    <row r="4595" spans="6:8" x14ac:dyDescent="0.2">
      <c r="F4595">
        <v>55</v>
      </c>
      <c r="G4595" t="s">
        <v>59</v>
      </c>
      <c r="H4595" t="s">
        <v>388</v>
      </c>
    </row>
    <row r="4596" spans="6:8" x14ac:dyDescent="0.2">
      <c r="F4596">
        <v>55</v>
      </c>
      <c r="G4596" t="s">
        <v>59</v>
      </c>
      <c r="H4596" t="s">
        <v>2741</v>
      </c>
    </row>
    <row r="4597" spans="6:8" x14ac:dyDescent="0.2">
      <c r="F4597">
        <v>55</v>
      </c>
      <c r="G4597" t="s">
        <v>59</v>
      </c>
      <c r="H4597" t="s">
        <v>3545</v>
      </c>
    </row>
    <row r="4598" spans="6:8" x14ac:dyDescent="0.2">
      <c r="F4598">
        <v>55</v>
      </c>
      <c r="G4598" t="s">
        <v>59</v>
      </c>
      <c r="H4598" t="s">
        <v>3546</v>
      </c>
    </row>
    <row r="4599" spans="6:8" x14ac:dyDescent="0.2">
      <c r="F4599">
        <v>55</v>
      </c>
      <c r="G4599" t="s">
        <v>59</v>
      </c>
      <c r="H4599" t="s">
        <v>811</v>
      </c>
    </row>
    <row r="4600" spans="6:8" x14ac:dyDescent="0.2">
      <c r="F4600">
        <v>55</v>
      </c>
      <c r="G4600" t="s">
        <v>59</v>
      </c>
      <c r="H4600" t="s">
        <v>2271</v>
      </c>
    </row>
    <row r="4601" spans="6:8" x14ac:dyDescent="0.2">
      <c r="F4601">
        <v>55</v>
      </c>
      <c r="G4601" t="s">
        <v>59</v>
      </c>
      <c r="H4601" t="s">
        <v>3547</v>
      </c>
    </row>
    <row r="4602" spans="6:8" x14ac:dyDescent="0.2">
      <c r="F4602">
        <v>55</v>
      </c>
      <c r="G4602" t="s">
        <v>59</v>
      </c>
      <c r="H4602" t="s">
        <v>3548</v>
      </c>
    </row>
    <row r="4603" spans="6:8" x14ac:dyDescent="0.2">
      <c r="F4603">
        <v>55</v>
      </c>
      <c r="G4603" t="s">
        <v>59</v>
      </c>
      <c r="H4603" t="s">
        <v>2044</v>
      </c>
    </row>
    <row r="4604" spans="6:8" x14ac:dyDescent="0.2">
      <c r="F4604">
        <v>55</v>
      </c>
      <c r="G4604" t="s">
        <v>59</v>
      </c>
      <c r="H4604" t="s">
        <v>285</v>
      </c>
    </row>
    <row r="4605" spans="6:8" x14ac:dyDescent="0.2">
      <c r="F4605">
        <v>55</v>
      </c>
      <c r="G4605" t="s">
        <v>59</v>
      </c>
      <c r="H4605" t="s">
        <v>287</v>
      </c>
    </row>
    <row r="4606" spans="6:8" x14ac:dyDescent="0.2">
      <c r="F4606">
        <v>55</v>
      </c>
      <c r="G4606" t="s">
        <v>59</v>
      </c>
      <c r="H4606" t="s">
        <v>290</v>
      </c>
    </row>
    <row r="4607" spans="6:8" x14ac:dyDescent="0.2">
      <c r="F4607">
        <v>55</v>
      </c>
      <c r="G4607" t="s">
        <v>59</v>
      </c>
      <c r="H4607" t="s">
        <v>3549</v>
      </c>
    </row>
    <row r="4608" spans="6:8" x14ac:dyDescent="0.2">
      <c r="F4608">
        <v>55</v>
      </c>
      <c r="G4608" t="s">
        <v>59</v>
      </c>
      <c r="H4608" t="s">
        <v>697</v>
      </c>
    </row>
    <row r="4609" spans="6:8" x14ac:dyDescent="0.2">
      <c r="F4609">
        <v>55</v>
      </c>
      <c r="G4609" t="s">
        <v>59</v>
      </c>
      <c r="H4609" t="s">
        <v>3550</v>
      </c>
    </row>
    <row r="4610" spans="6:8" x14ac:dyDescent="0.2">
      <c r="F4610">
        <v>55</v>
      </c>
      <c r="G4610" t="s">
        <v>59</v>
      </c>
      <c r="H4610" t="s">
        <v>406</v>
      </c>
    </row>
    <row r="4611" spans="6:8" x14ac:dyDescent="0.2">
      <c r="F4611">
        <v>55</v>
      </c>
      <c r="G4611" t="s">
        <v>59</v>
      </c>
      <c r="H4611" t="s">
        <v>2719</v>
      </c>
    </row>
    <row r="4612" spans="6:8" x14ac:dyDescent="0.2">
      <c r="F4612">
        <v>55</v>
      </c>
      <c r="G4612" t="s">
        <v>59</v>
      </c>
      <c r="H4612" t="s">
        <v>3551</v>
      </c>
    </row>
    <row r="4613" spans="6:8" x14ac:dyDescent="0.2">
      <c r="F4613">
        <v>55</v>
      </c>
      <c r="G4613" t="s">
        <v>59</v>
      </c>
      <c r="H4613" t="s">
        <v>2919</v>
      </c>
    </row>
    <row r="4614" spans="6:8" x14ac:dyDescent="0.2">
      <c r="F4614">
        <v>55</v>
      </c>
      <c r="G4614" t="s">
        <v>59</v>
      </c>
      <c r="H4614" t="s">
        <v>3552</v>
      </c>
    </row>
    <row r="4615" spans="6:8" x14ac:dyDescent="0.2">
      <c r="F4615">
        <v>55</v>
      </c>
      <c r="G4615" t="s">
        <v>59</v>
      </c>
      <c r="H4615" t="s">
        <v>2848</v>
      </c>
    </row>
    <row r="4616" spans="6:8" x14ac:dyDescent="0.2">
      <c r="F4616">
        <v>55</v>
      </c>
      <c r="G4616" t="s">
        <v>59</v>
      </c>
      <c r="H4616" t="s">
        <v>298</v>
      </c>
    </row>
    <row r="4617" spans="6:8" x14ac:dyDescent="0.2">
      <c r="F4617">
        <v>55</v>
      </c>
      <c r="G4617" t="s">
        <v>59</v>
      </c>
      <c r="H4617" t="s">
        <v>1036</v>
      </c>
    </row>
    <row r="4618" spans="6:8" x14ac:dyDescent="0.2">
      <c r="F4618">
        <v>55</v>
      </c>
      <c r="G4618" t="s">
        <v>59</v>
      </c>
      <c r="H4618" t="s">
        <v>3553</v>
      </c>
    </row>
    <row r="4619" spans="6:8" x14ac:dyDescent="0.2">
      <c r="F4619">
        <v>55</v>
      </c>
      <c r="G4619" t="s">
        <v>59</v>
      </c>
      <c r="H4619" t="s">
        <v>118</v>
      </c>
    </row>
    <row r="4620" spans="6:8" x14ac:dyDescent="0.2">
      <c r="F4620">
        <v>55</v>
      </c>
      <c r="G4620" t="s">
        <v>59</v>
      </c>
      <c r="H4620" t="s">
        <v>2058</v>
      </c>
    </row>
    <row r="4621" spans="6:8" x14ac:dyDescent="0.2">
      <c r="F4621">
        <v>55</v>
      </c>
      <c r="G4621" t="s">
        <v>59</v>
      </c>
      <c r="H4621" t="s">
        <v>203</v>
      </c>
    </row>
    <row r="4622" spans="6:8" x14ac:dyDescent="0.2">
      <c r="F4622">
        <v>55</v>
      </c>
      <c r="G4622" t="s">
        <v>59</v>
      </c>
      <c r="H4622" t="s">
        <v>204</v>
      </c>
    </row>
    <row r="4623" spans="6:8" x14ac:dyDescent="0.2">
      <c r="F4623">
        <v>55</v>
      </c>
      <c r="G4623" t="s">
        <v>59</v>
      </c>
      <c r="H4623" t="s">
        <v>3554</v>
      </c>
    </row>
    <row r="4624" spans="6:8" x14ac:dyDescent="0.2">
      <c r="F4624">
        <v>55</v>
      </c>
      <c r="G4624" t="s">
        <v>59</v>
      </c>
      <c r="H4624" t="s">
        <v>3555</v>
      </c>
    </row>
    <row r="4625" spans="6:8" x14ac:dyDescent="0.2">
      <c r="F4625">
        <v>55</v>
      </c>
      <c r="G4625" t="s">
        <v>59</v>
      </c>
      <c r="H4625" t="s">
        <v>3556</v>
      </c>
    </row>
    <row r="4626" spans="6:8" x14ac:dyDescent="0.2">
      <c r="F4626">
        <v>55</v>
      </c>
      <c r="G4626" t="s">
        <v>59</v>
      </c>
      <c r="H4626" t="s">
        <v>3557</v>
      </c>
    </row>
    <row r="4627" spans="6:8" x14ac:dyDescent="0.2">
      <c r="F4627">
        <v>55</v>
      </c>
      <c r="G4627" t="s">
        <v>59</v>
      </c>
      <c r="H4627" t="s">
        <v>305</v>
      </c>
    </row>
    <row r="4628" spans="6:8" x14ac:dyDescent="0.2">
      <c r="F4628">
        <v>55</v>
      </c>
      <c r="G4628" t="s">
        <v>59</v>
      </c>
      <c r="H4628" t="s">
        <v>3558</v>
      </c>
    </row>
    <row r="4629" spans="6:8" x14ac:dyDescent="0.2">
      <c r="F4629">
        <v>55</v>
      </c>
      <c r="G4629" t="s">
        <v>59</v>
      </c>
      <c r="H4629" t="s">
        <v>306</v>
      </c>
    </row>
    <row r="4630" spans="6:8" x14ac:dyDescent="0.2">
      <c r="F4630">
        <v>55</v>
      </c>
      <c r="G4630" t="s">
        <v>59</v>
      </c>
      <c r="H4630" t="s">
        <v>3559</v>
      </c>
    </row>
    <row r="4631" spans="6:8" x14ac:dyDescent="0.2">
      <c r="F4631">
        <v>55</v>
      </c>
      <c r="G4631" t="s">
        <v>59</v>
      </c>
      <c r="H4631" t="s">
        <v>3560</v>
      </c>
    </row>
    <row r="4632" spans="6:8" x14ac:dyDescent="0.2">
      <c r="F4632">
        <v>55</v>
      </c>
      <c r="G4632" t="s">
        <v>59</v>
      </c>
      <c r="H4632" t="s">
        <v>3561</v>
      </c>
    </row>
    <row r="4633" spans="6:8" x14ac:dyDescent="0.2">
      <c r="F4633">
        <v>55</v>
      </c>
      <c r="G4633" t="s">
        <v>59</v>
      </c>
      <c r="H4633" t="s">
        <v>2070</v>
      </c>
    </row>
    <row r="4634" spans="6:8" x14ac:dyDescent="0.2">
      <c r="F4634">
        <v>55</v>
      </c>
      <c r="G4634" t="s">
        <v>59</v>
      </c>
      <c r="H4634" t="s">
        <v>2072</v>
      </c>
    </row>
    <row r="4635" spans="6:8" x14ac:dyDescent="0.2">
      <c r="F4635">
        <v>55</v>
      </c>
      <c r="G4635" t="s">
        <v>59</v>
      </c>
      <c r="H4635" t="s">
        <v>3562</v>
      </c>
    </row>
    <row r="4636" spans="6:8" x14ac:dyDescent="0.2">
      <c r="F4636">
        <v>55</v>
      </c>
      <c r="G4636" t="s">
        <v>59</v>
      </c>
      <c r="H4636" t="s">
        <v>217</v>
      </c>
    </row>
    <row r="4637" spans="6:8" x14ac:dyDescent="0.2">
      <c r="F4637">
        <v>55</v>
      </c>
      <c r="G4637" t="s">
        <v>59</v>
      </c>
      <c r="H4637" t="s">
        <v>3563</v>
      </c>
    </row>
    <row r="4638" spans="6:8" x14ac:dyDescent="0.2">
      <c r="F4638">
        <v>55</v>
      </c>
      <c r="G4638" t="s">
        <v>59</v>
      </c>
      <c r="H4638" t="s">
        <v>801</v>
      </c>
    </row>
    <row r="4639" spans="6:8" x14ac:dyDescent="0.2">
      <c r="F4639">
        <v>55</v>
      </c>
      <c r="G4639" t="s">
        <v>59</v>
      </c>
      <c r="H4639" t="s">
        <v>3564</v>
      </c>
    </row>
    <row r="4640" spans="6:8" x14ac:dyDescent="0.2">
      <c r="F4640">
        <v>55</v>
      </c>
      <c r="G4640" t="s">
        <v>59</v>
      </c>
      <c r="H4640" t="s">
        <v>3565</v>
      </c>
    </row>
    <row r="4641" spans="6:8" x14ac:dyDescent="0.2">
      <c r="F4641">
        <v>55</v>
      </c>
      <c r="G4641" t="s">
        <v>59</v>
      </c>
      <c r="H4641" t="s">
        <v>3566</v>
      </c>
    </row>
    <row r="4642" spans="6:8" x14ac:dyDescent="0.2">
      <c r="F4642">
        <v>55</v>
      </c>
      <c r="G4642" t="s">
        <v>59</v>
      </c>
      <c r="H4642" t="s">
        <v>740</v>
      </c>
    </row>
    <row r="4643" spans="6:8" x14ac:dyDescent="0.2">
      <c r="F4643">
        <v>55</v>
      </c>
      <c r="G4643" t="s">
        <v>59</v>
      </c>
      <c r="H4643" t="s">
        <v>315</v>
      </c>
    </row>
    <row r="4644" spans="6:8" x14ac:dyDescent="0.2">
      <c r="F4644">
        <v>55</v>
      </c>
      <c r="G4644" t="s">
        <v>59</v>
      </c>
      <c r="H4644" t="s">
        <v>2766</v>
      </c>
    </row>
    <row r="4645" spans="6:8" x14ac:dyDescent="0.2">
      <c r="F4645">
        <v>55</v>
      </c>
      <c r="G4645" t="s">
        <v>59</v>
      </c>
      <c r="H4645" t="s">
        <v>3567</v>
      </c>
    </row>
    <row r="4646" spans="6:8" x14ac:dyDescent="0.2">
      <c r="F4646">
        <v>55</v>
      </c>
      <c r="G4646" t="s">
        <v>59</v>
      </c>
      <c r="H4646" t="s">
        <v>3568</v>
      </c>
    </row>
    <row r="4647" spans="6:8" x14ac:dyDescent="0.2">
      <c r="F4647">
        <v>55</v>
      </c>
      <c r="G4647" t="s">
        <v>59</v>
      </c>
      <c r="H4647" t="s">
        <v>849</v>
      </c>
    </row>
    <row r="4648" spans="6:8" x14ac:dyDescent="0.2">
      <c r="F4648">
        <v>55</v>
      </c>
      <c r="G4648" t="s">
        <v>59</v>
      </c>
      <c r="H4648" t="s">
        <v>2139</v>
      </c>
    </row>
    <row r="4649" spans="6:8" x14ac:dyDescent="0.2">
      <c r="F4649">
        <v>55</v>
      </c>
      <c r="G4649" t="s">
        <v>59</v>
      </c>
      <c r="H4649" t="s">
        <v>3117</v>
      </c>
    </row>
    <row r="4650" spans="6:8" x14ac:dyDescent="0.2">
      <c r="F4650">
        <v>55</v>
      </c>
      <c r="G4650" t="s">
        <v>59</v>
      </c>
      <c r="H4650" t="s">
        <v>3570</v>
      </c>
    </row>
    <row r="4651" spans="6:8" x14ac:dyDescent="0.2">
      <c r="F4651">
        <v>55</v>
      </c>
      <c r="G4651" t="s">
        <v>59</v>
      </c>
      <c r="H4651" t="s">
        <v>3571</v>
      </c>
    </row>
    <row r="4652" spans="6:8" x14ac:dyDescent="0.2">
      <c r="F4652">
        <v>55</v>
      </c>
      <c r="G4652" t="s">
        <v>59</v>
      </c>
      <c r="H4652" t="s">
        <v>3572</v>
      </c>
    </row>
    <row r="4653" spans="6:8" x14ac:dyDescent="0.2">
      <c r="F4653">
        <v>55</v>
      </c>
      <c r="G4653" t="s">
        <v>59</v>
      </c>
      <c r="H4653" t="s">
        <v>3573</v>
      </c>
    </row>
    <row r="4654" spans="6:8" x14ac:dyDescent="0.2">
      <c r="F4654">
        <v>55</v>
      </c>
      <c r="G4654" t="s">
        <v>59</v>
      </c>
      <c r="H4654" t="s">
        <v>3569</v>
      </c>
    </row>
    <row r="4655" spans="6:8" x14ac:dyDescent="0.2">
      <c r="F4655">
        <v>55</v>
      </c>
      <c r="G4655" t="s">
        <v>59</v>
      </c>
      <c r="H4655" t="s">
        <v>661</v>
      </c>
    </row>
    <row r="4656" spans="6:8" x14ac:dyDescent="0.2">
      <c r="F4656">
        <v>55</v>
      </c>
      <c r="G4656" t="s">
        <v>59</v>
      </c>
      <c r="H4656" t="s">
        <v>3574</v>
      </c>
    </row>
    <row r="4657" spans="6:8" x14ac:dyDescent="0.2">
      <c r="F4657">
        <v>55</v>
      </c>
      <c r="G4657" t="s">
        <v>59</v>
      </c>
      <c r="H4657" t="s">
        <v>2229</v>
      </c>
    </row>
    <row r="4658" spans="6:8" x14ac:dyDescent="0.2">
      <c r="F4658">
        <v>55</v>
      </c>
      <c r="G4658" t="s">
        <v>59</v>
      </c>
      <c r="H4658" t="s">
        <v>3575</v>
      </c>
    </row>
    <row r="4659" spans="6:8" x14ac:dyDescent="0.2">
      <c r="F4659">
        <v>55</v>
      </c>
      <c r="G4659" t="s">
        <v>59</v>
      </c>
      <c r="H4659" t="s">
        <v>2967</v>
      </c>
    </row>
    <row r="4660" spans="6:8" x14ac:dyDescent="0.2">
      <c r="F4660">
        <v>55</v>
      </c>
      <c r="G4660" t="s">
        <v>59</v>
      </c>
      <c r="H4660" t="s">
        <v>3576</v>
      </c>
    </row>
    <row r="4661" spans="6:8" x14ac:dyDescent="0.2">
      <c r="F4661">
        <v>55</v>
      </c>
      <c r="G4661" t="s">
        <v>59</v>
      </c>
      <c r="H4661" t="s">
        <v>110</v>
      </c>
    </row>
    <row r="4662" spans="6:8" x14ac:dyDescent="0.2">
      <c r="F4662">
        <v>55</v>
      </c>
      <c r="G4662" t="s">
        <v>59</v>
      </c>
      <c r="H4662" t="s">
        <v>3577</v>
      </c>
    </row>
    <row r="4663" spans="6:8" x14ac:dyDescent="0.2">
      <c r="F4663">
        <v>55</v>
      </c>
      <c r="G4663" t="s">
        <v>59</v>
      </c>
      <c r="H4663" t="s">
        <v>3578</v>
      </c>
    </row>
    <row r="4664" spans="6:8" x14ac:dyDescent="0.2">
      <c r="F4664">
        <v>55</v>
      </c>
      <c r="G4664" t="s">
        <v>59</v>
      </c>
      <c r="H4664" t="s">
        <v>3579</v>
      </c>
    </row>
    <row r="4665" spans="6:8" x14ac:dyDescent="0.2">
      <c r="F4665">
        <v>55</v>
      </c>
      <c r="G4665" t="s">
        <v>59</v>
      </c>
      <c r="H4665" t="s">
        <v>861</v>
      </c>
    </row>
    <row r="4666" spans="6:8" x14ac:dyDescent="0.2">
      <c r="F4666">
        <v>55</v>
      </c>
      <c r="G4666" t="s">
        <v>59</v>
      </c>
      <c r="H4666" t="s">
        <v>2775</v>
      </c>
    </row>
    <row r="4667" spans="6:8" x14ac:dyDescent="0.2">
      <c r="F4667">
        <v>56</v>
      </c>
      <c r="G4667" t="s">
        <v>106</v>
      </c>
      <c r="H4667" t="s">
        <v>2615</v>
      </c>
    </row>
    <row r="4668" spans="6:8" x14ac:dyDescent="0.2">
      <c r="F4668">
        <v>56</v>
      </c>
      <c r="G4668" t="s">
        <v>106</v>
      </c>
      <c r="H4668" t="s">
        <v>2232</v>
      </c>
    </row>
    <row r="4669" spans="6:8" x14ac:dyDescent="0.2">
      <c r="F4669">
        <v>56</v>
      </c>
      <c r="G4669" t="s">
        <v>106</v>
      </c>
      <c r="H4669" t="s">
        <v>1025</v>
      </c>
    </row>
    <row r="4670" spans="6:8" x14ac:dyDescent="0.2">
      <c r="F4670">
        <v>56</v>
      </c>
      <c r="G4670" t="s">
        <v>106</v>
      </c>
      <c r="H4670" t="s">
        <v>2234</v>
      </c>
    </row>
    <row r="4671" spans="6:8" x14ac:dyDescent="0.2">
      <c r="F4671">
        <v>56</v>
      </c>
      <c r="G4671" t="s">
        <v>106</v>
      </c>
      <c r="H4671" t="s">
        <v>3580</v>
      </c>
    </row>
    <row r="4672" spans="6:8" x14ac:dyDescent="0.2">
      <c r="F4672">
        <v>56</v>
      </c>
      <c r="G4672" t="s">
        <v>106</v>
      </c>
      <c r="H4672" t="s">
        <v>2821</v>
      </c>
    </row>
    <row r="4673" spans="6:8" x14ac:dyDescent="0.2">
      <c r="F4673">
        <v>56</v>
      </c>
      <c r="G4673" t="s">
        <v>106</v>
      </c>
      <c r="H4673" t="s">
        <v>410</v>
      </c>
    </row>
    <row r="4674" spans="6:8" x14ac:dyDescent="0.2">
      <c r="F4674">
        <v>56</v>
      </c>
      <c r="G4674" t="s">
        <v>106</v>
      </c>
      <c r="H4674" t="s">
        <v>3581</v>
      </c>
    </row>
    <row r="4675" spans="6:8" x14ac:dyDescent="0.2">
      <c r="F4675">
        <v>56</v>
      </c>
      <c r="G4675" t="s">
        <v>106</v>
      </c>
      <c r="H4675" t="s">
        <v>3582</v>
      </c>
    </row>
    <row r="4676" spans="6:8" x14ac:dyDescent="0.2">
      <c r="F4676">
        <v>56</v>
      </c>
      <c r="G4676" t="s">
        <v>106</v>
      </c>
      <c r="H4676" t="s">
        <v>304</v>
      </c>
    </row>
    <row r="4677" spans="6:8" x14ac:dyDescent="0.2">
      <c r="F4677">
        <v>56</v>
      </c>
      <c r="G4677" t="s">
        <v>106</v>
      </c>
      <c r="H4677" t="s">
        <v>3583</v>
      </c>
    </row>
    <row r="4678" spans="6:8" x14ac:dyDescent="0.2">
      <c r="F4678">
        <v>56</v>
      </c>
      <c r="G4678" t="s">
        <v>106</v>
      </c>
      <c r="H4678" t="s">
        <v>306</v>
      </c>
    </row>
    <row r="4679" spans="6:8" x14ac:dyDescent="0.2">
      <c r="F4679">
        <v>56</v>
      </c>
      <c r="G4679" t="s">
        <v>106</v>
      </c>
      <c r="H4679" t="s">
        <v>3584</v>
      </c>
    </row>
    <row r="4680" spans="6:8" x14ac:dyDescent="0.2">
      <c r="F4680">
        <v>56</v>
      </c>
      <c r="G4680" t="s">
        <v>106</v>
      </c>
      <c r="H4680" t="s">
        <v>3585</v>
      </c>
    </row>
    <row r="4681" spans="6:8" x14ac:dyDescent="0.2">
      <c r="F4681">
        <v>56</v>
      </c>
      <c r="G4681" t="s">
        <v>106</v>
      </c>
      <c r="H4681" t="s">
        <v>429</v>
      </c>
    </row>
    <row r="4682" spans="6:8" x14ac:dyDescent="0.2">
      <c r="F4682">
        <v>56</v>
      </c>
      <c r="G4682" t="s">
        <v>106</v>
      </c>
      <c r="H4682" t="s">
        <v>2218</v>
      </c>
    </row>
    <row r="4683" spans="6:8" x14ac:dyDescent="0.2">
      <c r="F4683">
        <v>56</v>
      </c>
      <c r="G4683" t="s">
        <v>106</v>
      </c>
      <c r="H4683" t="s">
        <v>999</v>
      </c>
    </row>
    <row r="4684" spans="6:8" x14ac:dyDescent="0.2">
      <c r="F4684">
        <v>56</v>
      </c>
      <c r="G4684" t="s">
        <v>106</v>
      </c>
      <c r="H4684" t="s">
        <v>3586</v>
      </c>
    </row>
    <row r="4685" spans="6:8" x14ac:dyDescent="0.2">
      <c r="F4685">
        <v>56</v>
      </c>
      <c r="G4685" t="s">
        <v>106</v>
      </c>
      <c r="H4685" t="s">
        <v>3587</v>
      </c>
    </row>
    <row r="4686" spans="6:8" x14ac:dyDescent="0.2">
      <c r="F4686">
        <v>56</v>
      </c>
      <c r="G4686" t="s">
        <v>106</v>
      </c>
      <c r="H4686" t="s">
        <v>806</v>
      </c>
    </row>
    <row r="4687" spans="6:8" x14ac:dyDescent="0.2">
      <c r="F4687">
        <v>56</v>
      </c>
      <c r="G4687" t="s">
        <v>106</v>
      </c>
      <c r="H4687" t="s">
        <v>3588</v>
      </c>
    </row>
    <row r="4688" spans="6:8" x14ac:dyDescent="0.2">
      <c r="F4688">
        <v>56</v>
      </c>
      <c r="G4688" t="s">
        <v>106</v>
      </c>
      <c r="H4688" t="s">
        <v>3589</v>
      </c>
    </row>
    <row r="4689" spans="6:8" x14ac:dyDescent="0.2">
      <c r="F4689">
        <v>56</v>
      </c>
      <c r="G4689" t="s">
        <v>106</v>
      </c>
      <c r="H4689" t="s">
        <v>3590</v>
      </c>
    </row>
    <row r="4690" spans="6:8" x14ac:dyDescent="0.2">
      <c r="F4690">
        <v>60</v>
      </c>
      <c r="G4690" t="s">
        <v>3719</v>
      </c>
      <c r="H4690" t="s">
        <v>3720</v>
      </c>
    </row>
    <row r="4691" spans="6:8" x14ac:dyDescent="0.2">
      <c r="F4691">
        <v>66</v>
      </c>
      <c r="G4691" t="s">
        <v>107</v>
      </c>
      <c r="H4691" t="s">
        <v>127</v>
      </c>
    </row>
    <row r="4692" spans="6:8" x14ac:dyDescent="0.2">
      <c r="F4692">
        <v>69</v>
      </c>
      <c r="G4692" t="s">
        <v>3721</v>
      </c>
      <c r="H4692" t="s">
        <v>3722</v>
      </c>
    </row>
    <row r="4693" spans="6:8" x14ac:dyDescent="0.2">
      <c r="F4693">
        <v>72</v>
      </c>
      <c r="G4693" t="s">
        <v>108</v>
      </c>
      <c r="H4693" t="s">
        <v>3591</v>
      </c>
    </row>
    <row r="4694" spans="6:8" x14ac:dyDescent="0.2">
      <c r="F4694">
        <v>72</v>
      </c>
      <c r="G4694" t="s">
        <v>108</v>
      </c>
      <c r="H4694" t="s">
        <v>3592</v>
      </c>
    </row>
    <row r="4695" spans="6:8" x14ac:dyDescent="0.2">
      <c r="F4695">
        <v>72</v>
      </c>
      <c r="G4695" t="s">
        <v>108</v>
      </c>
      <c r="H4695" t="s">
        <v>3593</v>
      </c>
    </row>
    <row r="4696" spans="6:8" x14ac:dyDescent="0.2">
      <c r="F4696">
        <v>72</v>
      </c>
      <c r="G4696" t="s">
        <v>108</v>
      </c>
      <c r="H4696" t="s">
        <v>3594</v>
      </c>
    </row>
    <row r="4697" spans="6:8" x14ac:dyDescent="0.2">
      <c r="F4697">
        <v>72</v>
      </c>
      <c r="G4697" t="s">
        <v>108</v>
      </c>
      <c r="H4697" t="s">
        <v>3595</v>
      </c>
    </row>
    <row r="4698" spans="6:8" x14ac:dyDescent="0.2">
      <c r="F4698">
        <v>72</v>
      </c>
      <c r="G4698" t="s">
        <v>108</v>
      </c>
      <c r="H4698" t="s">
        <v>3596</v>
      </c>
    </row>
    <row r="4699" spans="6:8" x14ac:dyDescent="0.2">
      <c r="F4699">
        <v>72</v>
      </c>
      <c r="G4699" t="s">
        <v>108</v>
      </c>
      <c r="H4699" t="s">
        <v>3597</v>
      </c>
    </row>
    <row r="4700" spans="6:8" x14ac:dyDescent="0.2">
      <c r="F4700">
        <v>72</v>
      </c>
      <c r="G4700" t="s">
        <v>108</v>
      </c>
      <c r="H4700" t="s">
        <v>3598</v>
      </c>
    </row>
    <row r="4701" spans="6:8" x14ac:dyDescent="0.2">
      <c r="F4701">
        <v>72</v>
      </c>
      <c r="G4701" t="s">
        <v>108</v>
      </c>
      <c r="H4701" t="s">
        <v>3599</v>
      </c>
    </row>
    <row r="4702" spans="6:8" x14ac:dyDescent="0.2">
      <c r="F4702">
        <v>72</v>
      </c>
      <c r="G4702" t="s">
        <v>108</v>
      </c>
      <c r="H4702" t="s">
        <v>3600</v>
      </c>
    </row>
    <row r="4703" spans="6:8" x14ac:dyDescent="0.2">
      <c r="F4703">
        <v>72</v>
      </c>
      <c r="G4703" t="s">
        <v>108</v>
      </c>
      <c r="H4703" t="s">
        <v>3601</v>
      </c>
    </row>
    <row r="4704" spans="6:8" x14ac:dyDescent="0.2">
      <c r="F4704">
        <v>72</v>
      </c>
      <c r="G4704" t="s">
        <v>108</v>
      </c>
      <c r="H4704" t="s">
        <v>3602</v>
      </c>
    </row>
    <row r="4705" spans="6:8" x14ac:dyDescent="0.2">
      <c r="F4705">
        <v>72</v>
      </c>
      <c r="G4705" t="s">
        <v>108</v>
      </c>
      <c r="H4705" t="s">
        <v>3603</v>
      </c>
    </row>
    <row r="4706" spans="6:8" x14ac:dyDescent="0.2">
      <c r="F4706">
        <v>72</v>
      </c>
      <c r="G4706" t="s">
        <v>108</v>
      </c>
      <c r="H4706" t="s">
        <v>3604</v>
      </c>
    </row>
    <row r="4707" spans="6:8" x14ac:dyDescent="0.2">
      <c r="F4707">
        <v>72</v>
      </c>
      <c r="G4707" t="s">
        <v>108</v>
      </c>
      <c r="H4707" t="s">
        <v>3605</v>
      </c>
    </row>
    <row r="4708" spans="6:8" x14ac:dyDescent="0.2">
      <c r="F4708">
        <v>72</v>
      </c>
      <c r="G4708" t="s">
        <v>108</v>
      </c>
      <c r="H4708" t="s">
        <v>3606</v>
      </c>
    </row>
    <row r="4709" spans="6:8" x14ac:dyDescent="0.2">
      <c r="F4709">
        <v>72</v>
      </c>
      <c r="G4709" t="s">
        <v>108</v>
      </c>
      <c r="H4709" t="s">
        <v>3607</v>
      </c>
    </row>
    <row r="4710" spans="6:8" x14ac:dyDescent="0.2">
      <c r="F4710">
        <v>72</v>
      </c>
      <c r="G4710" t="s">
        <v>108</v>
      </c>
      <c r="H4710" t="s">
        <v>3608</v>
      </c>
    </row>
    <row r="4711" spans="6:8" x14ac:dyDescent="0.2">
      <c r="F4711">
        <v>72</v>
      </c>
      <c r="G4711" t="s">
        <v>108</v>
      </c>
      <c r="H4711" t="s">
        <v>3609</v>
      </c>
    </row>
    <row r="4712" spans="6:8" x14ac:dyDescent="0.2">
      <c r="F4712">
        <v>72</v>
      </c>
      <c r="G4712" t="s">
        <v>108</v>
      </c>
      <c r="H4712" t="s">
        <v>3610</v>
      </c>
    </row>
    <row r="4713" spans="6:8" x14ac:dyDescent="0.2">
      <c r="F4713">
        <v>72</v>
      </c>
      <c r="G4713" t="s">
        <v>108</v>
      </c>
      <c r="H4713" t="s">
        <v>3611</v>
      </c>
    </row>
    <row r="4714" spans="6:8" x14ac:dyDescent="0.2">
      <c r="F4714">
        <v>72</v>
      </c>
      <c r="G4714" t="s">
        <v>108</v>
      </c>
      <c r="H4714" t="s">
        <v>3612</v>
      </c>
    </row>
    <row r="4715" spans="6:8" x14ac:dyDescent="0.2">
      <c r="F4715">
        <v>72</v>
      </c>
      <c r="G4715" t="s">
        <v>108</v>
      </c>
      <c r="H4715" t="s">
        <v>3613</v>
      </c>
    </row>
    <row r="4716" spans="6:8" x14ac:dyDescent="0.2">
      <c r="F4716">
        <v>72</v>
      </c>
      <c r="G4716" t="s">
        <v>108</v>
      </c>
      <c r="H4716" t="s">
        <v>3614</v>
      </c>
    </row>
    <row r="4717" spans="6:8" x14ac:dyDescent="0.2">
      <c r="F4717">
        <v>72</v>
      </c>
      <c r="G4717" t="s">
        <v>108</v>
      </c>
      <c r="H4717" t="s">
        <v>3615</v>
      </c>
    </row>
    <row r="4718" spans="6:8" x14ac:dyDescent="0.2">
      <c r="F4718">
        <v>72</v>
      </c>
      <c r="G4718" t="s">
        <v>108</v>
      </c>
      <c r="H4718" t="s">
        <v>3616</v>
      </c>
    </row>
    <row r="4719" spans="6:8" x14ac:dyDescent="0.2">
      <c r="F4719">
        <v>72</v>
      </c>
      <c r="G4719" t="s">
        <v>108</v>
      </c>
      <c r="H4719" t="s">
        <v>3617</v>
      </c>
    </row>
    <row r="4720" spans="6:8" x14ac:dyDescent="0.2">
      <c r="F4720">
        <v>72</v>
      </c>
      <c r="G4720" t="s">
        <v>108</v>
      </c>
      <c r="H4720" t="s">
        <v>3618</v>
      </c>
    </row>
    <row r="4721" spans="6:8" x14ac:dyDescent="0.2">
      <c r="F4721">
        <v>72</v>
      </c>
      <c r="G4721" t="s">
        <v>108</v>
      </c>
      <c r="H4721" t="s">
        <v>3619</v>
      </c>
    </row>
    <row r="4722" spans="6:8" x14ac:dyDescent="0.2">
      <c r="F4722">
        <v>72</v>
      </c>
      <c r="G4722" t="s">
        <v>108</v>
      </c>
      <c r="H4722" t="s">
        <v>3620</v>
      </c>
    </row>
    <row r="4723" spans="6:8" x14ac:dyDescent="0.2">
      <c r="F4723">
        <v>72</v>
      </c>
      <c r="G4723" t="s">
        <v>108</v>
      </c>
      <c r="H4723" t="s">
        <v>3621</v>
      </c>
    </row>
    <row r="4724" spans="6:8" x14ac:dyDescent="0.2">
      <c r="F4724">
        <v>72</v>
      </c>
      <c r="G4724" t="s">
        <v>108</v>
      </c>
      <c r="H4724" t="s">
        <v>3622</v>
      </c>
    </row>
    <row r="4725" spans="6:8" x14ac:dyDescent="0.2">
      <c r="F4725">
        <v>72</v>
      </c>
      <c r="G4725" t="s">
        <v>108</v>
      </c>
      <c r="H4725" t="s">
        <v>3623</v>
      </c>
    </row>
    <row r="4726" spans="6:8" x14ac:dyDescent="0.2">
      <c r="F4726">
        <v>72</v>
      </c>
      <c r="G4726" t="s">
        <v>108</v>
      </c>
      <c r="H4726" t="s">
        <v>3624</v>
      </c>
    </row>
    <row r="4727" spans="6:8" x14ac:dyDescent="0.2">
      <c r="F4727">
        <v>72</v>
      </c>
      <c r="G4727" t="s">
        <v>108</v>
      </c>
      <c r="H4727" t="s">
        <v>3625</v>
      </c>
    </row>
    <row r="4728" spans="6:8" x14ac:dyDescent="0.2">
      <c r="F4728">
        <v>72</v>
      </c>
      <c r="G4728" t="s">
        <v>108</v>
      </c>
      <c r="H4728" t="s">
        <v>3626</v>
      </c>
    </row>
    <row r="4729" spans="6:8" x14ac:dyDescent="0.2">
      <c r="F4729">
        <v>72</v>
      </c>
      <c r="G4729" t="s">
        <v>108</v>
      </c>
      <c r="H4729" t="s">
        <v>3627</v>
      </c>
    </row>
    <row r="4730" spans="6:8" x14ac:dyDescent="0.2">
      <c r="F4730">
        <v>72</v>
      </c>
      <c r="G4730" t="s">
        <v>108</v>
      </c>
      <c r="H4730" t="s">
        <v>3628</v>
      </c>
    </row>
    <row r="4731" spans="6:8" x14ac:dyDescent="0.2">
      <c r="F4731">
        <v>72</v>
      </c>
      <c r="G4731" t="s">
        <v>108</v>
      </c>
      <c r="H4731" t="s">
        <v>3629</v>
      </c>
    </row>
    <row r="4732" spans="6:8" x14ac:dyDescent="0.2">
      <c r="F4732">
        <v>72</v>
      </c>
      <c r="G4732" t="s">
        <v>108</v>
      </c>
      <c r="H4732" t="s">
        <v>3630</v>
      </c>
    </row>
    <row r="4733" spans="6:8" x14ac:dyDescent="0.2">
      <c r="F4733">
        <v>72</v>
      </c>
      <c r="G4733" t="s">
        <v>108</v>
      </c>
      <c r="H4733" t="s">
        <v>3631</v>
      </c>
    </row>
    <row r="4734" spans="6:8" x14ac:dyDescent="0.2">
      <c r="F4734">
        <v>72</v>
      </c>
      <c r="G4734" t="s">
        <v>108</v>
      </c>
      <c r="H4734" t="s">
        <v>3632</v>
      </c>
    </row>
    <row r="4735" spans="6:8" x14ac:dyDescent="0.2">
      <c r="F4735">
        <v>72</v>
      </c>
      <c r="G4735" t="s">
        <v>108</v>
      </c>
      <c r="H4735" t="s">
        <v>3633</v>
      </c>
    </row>
    <row r="4736" spans="6:8" x14ac:dyDescent="0.2">
      <c r="F4736">
        <v>72</v>
      </c>
      <c r="G4736" t="s">
        <v>108</v>
      </c>
      <c r="H4736" t="s">
        <v>3634</v>
      </c>
    </row>
    <row r="4737" spans="6:8" x14ac:dyDescent="0.2">
      <c r="F4737">
        <v>72</v>
      </c>
      <c r="G4737" t="s">
        <v>108</v>
      </c>
      <c r="H4737" t="s">
        <v>3635</v>
      </c>
    </row>
    <row r="4738" spans="6:8" x14ac:dyDescent="0.2">
      <c r="F4738">
        <v>72</v>
      </c>
      <c r="G4738" t="s">
        <v>108</v>
      </c>
      <c r="H4738" t="s">
        <v>3636</v>
      </c>
    </row>
    <row r="4739" spans="6:8" x14ac:dyDescent="0.2">
      <c r="F4739">
        <v>72</v>
      </c>
      <c r="G4739" t="s">
        <v>108</v>
      </c>
      <c r="H4739" t="s">
        <v>3637</v>
      </c>
    </row>
    <row r="4740" spans="6:8" x14ac:dyDescent="0.2">
      <c r="F4740">
        <v>72</v>
      </c>
      <c r="G4740" t="s">
        <v>108</v>
      </c>
      <c r="H4740" t="s">
        <v>3638</v>
      </c>
    </row>
    <row r="4741" spans="6:8" x14ac:dyDescent="0.2">
      <c r="F4741">
        <v>72</v>
      </c>
      <c r="G4741" t="s">
        <v>108</v>
      </c>
      <c r="H4741" t="s">
        <v>3639</v>
      </c>
    </row>
    <row r="4742" spans="6:8" x14ac:dyDescent="0.2">
      <c r="F4742">
        <v>72</v>
      </c>
      <c r="G4742" t="s">
        <v>108</v>
      </c>
      <c r="H4742" t="s">
        <v>3640</v>
      </c>
    </row>
    <row r="4743" spans="6:8" x14ac:dyDescent="0.2">
      <c r="F4743">
        <v>72</v>
      </c>
      <c r="G4743" t="s">
        <v>108</v>
      </c>
      <c r="H4743" t="s">
        <v>3641</v>
      </c>
    </row>
    <row r="4744" spans="6:8" x14ac:dyDescent="0.2">
      <c r="F4744">
        <v>72</v>
      </c>
      <c r="G4744" t="s">
        <v>108</v>
      </c>
      <c r="H4744" t="s">
        <v>3642</v>
      </c>
    </row>
    <row r="4745" spans="6:8" x14ac:dyDescent="0.2">
      <c r="F4745">
        <v>72</v>
      </c>
      <c r="G4745" t="s">
        <v>108</v>
      </c>
      <c r="H4745" t="s">
        <v>3643</v>
      </c>
    </row>
    <row r="4746" spans="6:8" x14ac:dyDescent="0.2">
      <c r="F4746">
        <v>72</v>
      </c>
      <c r="G4746" t="s">
        <v>108</v>
      </c>
      <c r="H4746" t="s">
        <v>3644</v>
      </c>
    </row>
    <row r="4747" spans="6:8" x14ac:dyDescent="0.2">
      <c r="F4747">
        <v>72</v>
      </c>
      <c r="G4747" t="s">
        <v>108</v>
      </c>
      <c r="H4747" t="s">
        <v>3645</v>
      </c>
    </row>
    <row r="4748" spans="6:8" x14ac:dyDescent="0.2">
      <c r="F4748">
        <v>72</v>
      </c>
      <c r="G4748" t="s">
        <v>108</v>
      </c>
      <c r="H4748" t="s">
        <v>3646</v>
      </c>
    </row>
    <row r="4749" spans="6:8" x14ac:dyDescent="0.2">
      <c r="F4749">
        <v>72</v>
      </c>
      <c r="G4749" t="s">
        <v>108</v>
      </c>
      <c r="H4749" t="s">
        <v>3647</v>
      </c>
    </row>
    <row r="4750" spans="6:8" x14ac:dyDescent="0.2">
      <c r="F4750">
        <v>72</v>
      </c>
      <c r="G4750" t="s">
        <v>108</v>
      </c>
      <c r="H4750" t="s">
        <v>3648</v>
      </c>
    </row>
    <row r="4751" spans="6:8" x14ac:dyDescent="0.2">
      <c r="F4751">
        <v>72</v>
      </c>
      <c r="G4751" t="s">
        <v>108</v>
      </c>
      <c r="H4751" t="s">
        <v>3649</v>
      </c>
    </row>
    <row r="4752" spans="6:8" x14ac:dyDescent="0.2">
      <c r="F4752">
        <v>72</v>
      </c>
      <c r="G4752" t="s">
        <v>108</v>
      </c>
      <c r="H4752" t="s">
        <v>3650</v>
      </c>
    </row>
    <row r="4753" spans="6:8" x14ac:dyDescent="0.2">
      <c r="F4753">
        <v>72</v>
      </c>
      <c r="G4753" t="s">
        <v>108</v>
      </c>
      <c r="H4753" t="s">
        <v>3651</v>
      </c>
    </row>
    <row r="4754" spans="6:8" x14ac:dyDescent="0.2">
      <c r="F4754">
        <v>72</v>
      </c>
      <c r="G4754" t="s">
        <v>108</v>
      </c>
      <c r="H4754" t="s">
        <v>3652</v>
      </c>
    </row>
    <row r="4755" spans="6:8" x14ac:dyDescent="0.2">
      <c r="F4755">
        <v>72</v>
      </c>
      <c r="G4755" t="s">
        <v>108</v>
      </c>
      <c r="H4755" t="s">
        <v>3653</v>
      </c>
    </row>
    <row r="4756" spans="6:8" x14ac:dyDescent="0.2">
      <c r="F4756">
        <v>72</v>
      </c>
      <c r="G4756" t="s">
        <v>108</v>
      </c>
      <c r="H4756" t="s">
        <v>3654</v>
      </c>
    </row>
    <row r="4757" spans="6:8" x14ac:dyDescent="0.2">
      <c r="F4757">
        <v>72</v>
      </c>
      <c r="G4757" t="s">
        <v>108</v>
      </c>
      <c r="H4757" t="s">
        <v>3655</v>
      </c>
    </row>
    <row r="4758" spans="6:8" x14ac:dyDescent="0.2">
      <c r="F4758">
        <v>72</v>
      </c>
      <c r="G4758" t="s">
        <v>108</v>
      </c>
      <c r="H4758" t="s">
        <v>3656</v>
      </c>
    </row>
    <row r="4759" spans="6:8" x14ac:dyDescent="0.2">
      <c r="F4759">
        <v>72</v>
      </c>
      <c r="G4759" t="s">
        <v>108</v>
      </c>
      <c r="H4759" t="s">
        <v>3657</v>
      </c>
    </row>
    <row r="4760" spans="6:8" x14ac:dyDescent="0.2">
      <c r="F4760">
        <v>72</v>
      </c>
      <c r="G4760" t="s">
        <v>108</v>
      </c>
      <c r="H4760" t="s">
        <v>3658</v>
      </c>
    </row>
    <row r="4761" spans="6:8" x14ac:dyDescent="0.2">
      <c r="F4761">
        <v>72</v>
      </c>
      <c r="G4761" t="s">
        <v>108</v>
      </c>
      <c r="H4761" t="s">
        <v>3659</v>
      </c>
    </row>
    <row r="4762" spans="6:8" x14ac:dyDescent="0.2">
      <c r="F4762">
        <v>72</v>
      </c>
      <c r="G4762" t="s">
        <v>108</v>
      </c>
      <c r="H4762" t="s">
        <v>3660</v>
      </c>
    </row>
    <row r="4763" spans="6:8" x14ac:dyDescent="0.2">
      <c r="F4763">
        <v>72</v>
      </c>
      <c r="G4763" t="s">
        <v>108</v>
      </c>
      <c r="H4763" t="s">
        <v>3661</v>
      </c>
    </row>
    <row r="4764" spans="6:8" x14ac:dyDescent="0.2">
      <c r="F4764">
        <v>72</v>
      </c>
      <c r="G4764" t="s">
        <v>108</v>
      </c>
      <c r="H4764" t="s">
        <v>3662</v>
      </c>
    </row>
    <row r="4765" spans="6:8" x14ac:dyDescent="0.2">
      <c r="F4765">
        <v>72</v>
      </c>
      <c r="G4765" t="s">
        <v>108</v>
      </c>
      <c r="H4765" t="s">
        <v>3663</v>
      </c>
    </row>
    <row r="4766" spans="6:8" x14ac:dyDescent="0.2">
      <c r="F4766">
        <v>72</v>
      </c>
      <c r="G4766" t="s">
        <v>108</v>
      </c>
      <c r="H4766" t="s">
        <v>3664</v>
      </c>
    </row>
    <row r="4767" spans="6:8" x14ac:dyDescent="0.2">
      <c r="F4767">
        <v>72</v>
      </c>
      <c r="G4767" t="s">
        <v>108</v>
      </c>
      <c r="H4767" t="s">
        <v>3665</v>
      </c>
    </row>
    <row r="4768" spans="6:8" x14ac:dyDescent="0.2">
      <c r="F4768">
        <v>72</v>
      </c>
      <c r="G4768" t="s">
        <v>108</v>
      </c>
      <c r="H4768" t="s">
        <v>3666</v>
      </c>
    </row>
    <row r="4769" spans="6:8" x14ac:dyDescent="0.2">
      <c r="F4769">
        <v>72</v>
      </c>
      <c r="G4769" t="s">
        <v>108</v>
      </c>
      <c r="H4769" t="s">
        <v>3667</v>
      </c>
    </row>
    <row r="4770" spans="6:8" x14ac:dyDescent="0.2">
      <c r="F4770">
        <v>72</v>
      </c>
      <c r="G4770" t="s">
        <v>108</v>
      </c>
      <c r="H4770" t="s">
        <v>3668</v>
      </c>
    </row>
    <row r="4771" spans="6:8" x14ac:dyDescent="0.2">
      <c r="F4771">
        <v>78</v>
      </c>
      <c r="G4771" t="s">
        <v>109</v>
      </c>
      <c r="H4771" t="s">
        <v>3569</v>
      </c>
    </row>
    <row r="4772" spans="6:8" x14ac:dyDescent="0.2">
      <c r="F4772">
        <v>78</v>
      </c>
      <c r="G4772" t="s">
        <v>109</v>
      </c>
      <c r="H4772" t="s">
        <v>3669</v>
      </c>
    </row>
    <row r="4773" spans="6:8" x14ac:dyDescent="0.2">
      <c r="F4773">
        <v>78</v>
      </c>
      <c r="G4773" t="s">
        <v>109</v>
      </c>
      <c r="H4773" t="s">
        <v>3670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feed5ec1-d8fd-4604-b5de-4dde7b8df4bc" origin="userSelected">
  <element uid="id_classification_nonbusiness" value=""/>
</sisl>
</file>

<file path=customXml/itemProps1.xml><?xml version="1.0" encoding="utf-8"?>
<ds:datastoreItem xmlns:ds="http://schemas.openxmlformats.org/officeDocument/2006/customXml" ds:itemID="{7F7DFAE4-6939-458D-A6CA-48FBD41B59F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EUC Documentation</vt:lpstr>
      <vt:lpstr>Change Management Control</vt:lpstr>
      <vt:lpstr>Output Control</vt:lpstr>
      <vt:lpstr>IncomeTargeting-R</vt:lpstr>
      <vt:lpstr>States</vt:lpstr>
      <vt:lpstr>Guideline</vt:lpstr>
      <vt:lpstr>StateOptionsInDistrict</vt:lpstr>
      <vt:lpstr>StateOptionsMidwest</vt:lpstr>
      <vt:lpstr>StateOptionsSouthEast</vt:lpstr>
      <vt:lpstr>StateOptionsWest</vt:lpstr>
      <vt:lpstr>States</vt:lpstr>
      <vt:lpstr>Status</vt:lpstr>
      <vt:lpstr>Targeting</vt:lpstr>
      <vt:lpstr>YearList</vt:lpstr>
    </vt:vector>
  </TitlesOfParts>
  <Company>Federal Home Loan Bank of Des Moines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chorton@fhlbdm.com</dc:creator>
  <cp:lastModifiedBy>chorton</cp:lastModifiedBy>
  <cp:lastPrinted>2018-01-18T14:06:54Z</cp:lastPrinted>
  <dcterms:created xsi:type="dcterms:W3CDTF">2000-12-06T20:31:01Z</dcterms:created>
  <dcterms:modified xsi:type="dcterms:W3CDTF">2019-07-02T19:56:18Z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{01F434FB-3014-4013-81CE-A2D30BF33B77}</vt:lpwstr>
  </property>
  <property fmtid="{D5CDD505-2E9C-101B-9397-08002B2CF9AE}" pid="3" name="Risk ObjectId">
    <vt:lpwstr>1120</vt:lpwstr>
  </property>
  <property fmtid="{D5CDD505-2E9C-101B-9397-08002B2CF9AE}" pid="4" name="Certified From">
    <vt:lpwstr>XLAudit</vt:lpwstr>
  </property>
  <property fmtid="{D5CDD505-2E9C-101B-9397-08002B2CF9AE}" pid="5" name="Zero Client">
    <vt:lpwstr>Yes</vt:lpwstr>
  </property>
  <property fmtid="{D5CDD505-2E9C-101B-9397-08002B2CF9AE}" pid="6" name="Certified by">
    <vt:lpwstr>chorton</vt:lpwstr>
  </property>
  <property fmtid="{D5CDD505-2E9C-101B-9397-08002B2CF9AE}" pid="7" name="Certified on">
    <vt:lpwstr>10/30/2018 9:51:53 AM</vt:lpwstr>
  </property>
  <property fmtid="{D5CDD505-2E9C-101B-9397-08002B2CF9AE}" pid="8" name="TTL Period">
    <vt:lpwstr>3650</vt:lpwstr>
  </property>
  <property fmtid="{D5CDD505-2E9C-101B-9397-08002B2CF9AE}" pid="9" name="BaseFileName">
    <vt:lpwstr>RMS Workbook_NAHASDA-NMTC.xlsx</vt:lpwstr>
  </property>
  <property fmtid="{D5CDD505-2E9C-101B-9397-08002B2CF9AE}" pid="10" name="BaseFilePath">
    <vt:lpwstr>\\fhlbdm.com\data2\FHLBUDA\Community Investment\I DRIVE FHLBUDA\UDAs\Production\25045_RMS - NAHASDA and NMTC</vt:lpwstr>
  </property>
  <property fmtid="{D5CDD505-2E9C-101B-9397-08002B2CF9AE}" pid="11" name="docIndexRef">
    <vt:lpwstr>1e4ab3fa-ab7d-44e6-83a9-b1f6a1871098</vt:lpwstr>
  </property>
  <property fmtid="{D5CDD505-2E9C-101B-9397-08002B2CF9AE}" pid="12" name="bjSaver">
    <vt:lpwstr>MoDDMRssulDTY+dLl526UIXlIULp1xSA</vt:lpwstr>
  </property>
  <property fmtid="{D5CDD505-2E9C-101B-9397-08002B2CF9AE}" pid="13" name="bjDocumentLabelXML">
    <vt:lpwstr>&lt;?xml version="1.0" encoding="us-ascii"?&gt;&lt;sisl xmlns:xsi="http://www.w3.org/2001/XMLSchema-instance" xmlns:xsd="http://www.w3.org/2001/XMLSchema" sislVersion="0" policy="feed5ec1-d8fd-4604-b5de-4dde7b8df4bc" origin="userSelected" xmlns="http://www.boldonj</vt:lpwstr>
  </property>
  <property fmtid="{D5CDD505-2E9C-101B-9397-08002B2CF9AE}" pid="14" name="bjDocumentLabelXML-0">
    <vt:lpwstr>ames.com/2008/01/sie/internal/label"&gt;&lt;element uid="id_classification_nonbusiness" value="" /&gt;&lt;/sisl&gt;</vt:lpwstr>
  </property>
  <property fmtid="{D5CDD505-2E9C-101B-9397-08002B2CF9AE}" pid="15" name="bjDocumentSecurityLabel">
    <vt:lpwstr>Public</vt:lpwstr>
  </property>
</Properties>
</file>